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5" windowHeight="7318" activeTab="0"/>
  </bookViews>
  <sheets>
    <sheet name="Свод по мер" sheetId="1" r:id="rId1"/>
  </sheets>
  <definedNames/>
  <calcPr fullCalcOnLoad="1"/>
</workbook>
</file>

<file path=xl/sharedStrings.xml><?xml version="1.0" encoding="utf-8"?>
<sst xmlns="http://schemas.openxmlformats.org/spreadsheetml/2006/main" count="164" uniqueCount="95">
  <si>
    <t>Наименование мероприятия</t>
  </si>
  <si>
    <t>Источники финансирования</t>
  </si>
  <si>
    <t>Объемы финансирования (в текущих ценах, рублей)</t>
  </si>
  <si>
    <t>всего</t>
  </si>
  <si>
    <t>фактически</t>
  </si>
  <si>
    <t>2. Проведение диспансеризации населения</t>
  </si>
  <si>
    <t>3.Организация бесплатного питания</t>
  </si>
  <si>
    <t>4. Улучшение кадрового обеспечения пострадавших регионов</t>
  </si>
  <si>
    <t>местные бюджеты</t>
  </si>
  <si>
    <t xml:space="preserve">5. Медицинское обеспечение </t>
  </si>
  <si>
    <t>в т.ч:</t>
  </si>
  <si>
    <t>приобретение медицинского оборудования</t>
  </si>
  <si>
    <t>получение лекарств.средств и материалов для з/протезир.</t>
  </si>
  <si>
    <t>11. Известкование кислых почв</t>
  </si>
  <si>
    <t>13. Возмещение затрат на приобр. средств химической защиты растений</t>
  </si>
  <si>
    <t>ремонт, обслуживание, поверка приборов и оборудования</t>
  </si>
  <si>
    <t>аккредитация подразделений радиационного контроля</t>
  </si>
  <si>
    <t>радиационный мониторинг атмосферного воздуха</t>
  </si>
  <si>
    <t>радиационный мониторинг поверхностных вод</t>
  </si>
  <si>
    <t>радиационный мониторинг залежных земель</t>
  </si>
  <si>
    <t>8.Санаторно-курортное лечение и оздоровление населения</t>
  </si>
  <si>
    <t>9. Укрепление материально-технической базы ДРОЦев</t>
  </si>
  <si>
    <t>10.Возмещение транспортных расходов</t>
  </si>
  <si>
    <t xml:space="preserve"> Задача 2 . Радиационная защита и  адресное применение защитных мер</t>
  </si>
  <si>
    <t>Всего по программе</t>
  </si>
  <si>
    <t xml:space="preserve">ИТОГО по задаче
</t>
  </si>
  <si>
    <t>в том числе:</t>
  </si>
  <si>
    <t>приобретение автобусов</t>
  </si>
  <si>
    <t>запланировано</t>
  </si>
  <si>
    <t>Итого защитные мероприятия в сельскохозяйственном производстве</t>
  </si>
  <si>
    <t>республиканский бюджет</t>
  </si>
  <si>
    <t>Итого ликвидация объектов и захоронение отходов, требующих специального обращения</t>
  </si>
  <si>
    <t xml:space="preserve">республиканский бюджет </t>
  </si>
  <si>
    <t>14.Создание культурных кормовых угодий для скота  - всего</t>
  </si>
  <si>
    <t>12. Поставка минеральных удобрений - всего</t>
  </si>
  <si>
    <t xml:space="preserve">      фосфорных</t>
  </si>
  <si>
    <t xml:space="preserve">      калийных</t>
  </si>
  <si>
    <t>в т.ч.приобретение мед. и комп. техники</t>
  </si>
  <si>
    <t>2016 год</t>
  </si>
  <si>
    <t>2017 год</t>
  </si>
  <si>
    <t>республиканский бюджет
(субвенции)</t>
  </si>
  <si>
    <t>7. Обеспечение деятельности межведомственных экспертных советов - всего</t>
  </si>
  <si>
    <t>6. Функционирование Государственного регистра лиц, подвергшихся радиационному воздействию вследствие катастрофы на Чернобыльской АЭС - всего</t>
  </si>
  <si>
    <t>1. Предоставление льгот и компенсаций - всего</t>
  </si>
  <si>
    <t>Форма 7</t>
  </si>
  <si>
    <t>ИТОГО по задаче</t>
  </si>
  <si>
    <t>Задача 4. Научное и информационное обеспечение</t>
  </si>
  <si>
    <t>Задача 3. Социально-экономическое развитие пострадавших регионов</t>
  </si>
  <si>
    <t>Информация об объемах финансирования мероприятий государственной программы</t>
  </si>
  <si>
    <t>Задача 1. Социальная защита, медицинское обеспечение, санаторно-курортное лечение  и оздоровление пострадавшего населения</t>
  </si>
  <si>
    <t>2018 год</t>
  </si>
  <si>
    <t>из него субвенции</t>
  </si>
  <si>
    <t xml:space="preserve"> из него субвенции</t>
  </si>
  <si>
    <t>Приложение 3 к отчету о результатах реализации в 2018 году мероприятий Государственной программы по преодолению последствий катастрофы на Чернобыльской АЭС на 2011 - 2015 годы и на период до 2020 года</t>
  </si>
  <si>
    <t>15.Создание улучшенных луговых земель для скота - всего</t>
  </si>
  <si>
    <t>16. Выполнение уходных работ на пастбищах, созданных для скота в ЛПХ</t>
  </si>
  <si>
    <t>17. Выполнение уходных работ на луговых землях, созданных для скота в ЛПХ</t>
  </si>
  <si>
    <t>18.Поставка комбикормов с цезийсвязывающей добавкой</t>
  </si>
  <si>
    <t>19.Выполнение ремонтно-эксплуатационных работ на внутрихозяйственных мелиоративных сетях</t>
  </si>
  <si>
    <t>20.Проведение радиологического обследования сельскохозяйственных земель</t>
  </si>
  <si>
    <t>21.Обеспечение работников дополнительным комплектом спецодежды и СИЗ</t>
  </si>
  <si>
    <t>22.Контроль радиоактивного загрязнения сельскохозяйственной продукции</t>
  </si>
  <si>
    <t>23.Ремонт и поверка приборов радиационного контроля</t>
  </si>
  <si>
    <t>24. Содержание радиологов</t>
  </si>
  <si>
    <t>25.Обеспечение управления комплексом защитных мероприятий в сельскохозяйственном производстве</t>
  </si>
  <si>
    <t>26.Содержание и оптимизация системы захоронений отходов, требующих специального обращения</t>
  </si>
  <si>
    <t xml:space="preserve">27.Захоронение объектов, расположенных на отселенных территориях </t>
  </si>
  <si>
    <t>28.Захоронение объектов, расположенных на отселенных территориях и в реабилитированных населенных пунктах</t>
  </si>
  <si>
    <t>29.Обеспечение подразделений радиационного контроля в лесном хозяйстве</t>
  </si>
  <si>
    <t>30.Радиационный мониторинг лесных угодий</t>
  </si>
  <si>
    <t>31. Радиационный мониторинг природных комплексов</t>
  </si>
  <si>
    <t>32. Радиационный мониторинг сельскохозяйственных земель</t>
  </si>
  <si>
    <t>в сельскохозяйственных организациях</t>
  </si>
  <si>
    <t xml:space="preserve"> в личных подсобных хозяйствах</t>
  </si>
  <si>
    <t>в личных подсобных хозяйствах</t>
  </si>
  <si>
    <t>Итого обеспечение правового режима территорий зоны эвакуации (отчуждения), первоочередного отселения…</t>
  </si>
  <si>
    <t>33. Устройство минерализованных полос</t>
  </si>
  <si>
    <t>34. Благоустройство кладбищ</t>
  </si>
  <si>
    <t>35. Ремонт памятников, содержание мест захоронения воинов</t>
  </si>
  <si>
    <t>36. Изготовление и установка 
предупреждающих знаков</t>
  </si>
  <si>
    <t>37. Обеспечение управления территориями, в т.ч.расходы на содержание АЗОиО МЧС</t>
  </si>
  <si>
    <t>Итого контроль радиоактивного загрязнения территорий, нас.пунктов и других объектов, разработка и издание карт радиоактивного загрязнения</t>
  </si>
  <si>
    <t>38. Контроль радиоактивного загрязнения продукции личных подсобных хозяйств</t>
  </si>
  <si>
    <t>39. Контроль радиоактивного загрязнения питьевой воды и объектов ЖКХ</t>
  </si>
  <si>
    <t>40. Совершенствование методического и информ.обеспечения</t>
  </si>
  <si>
    <t>41.Обеспечение системы контроля - закупка приборов</t>
  </si>
  <si>
    <t>42.Контроль радиоактивного загрязнения территорий, нас.пунктов</t>
  </si>
  <si>
    <t>43. Обеспечение деятельности ПГРЭЗ</t>
  </si>
  <si>
    <t>44. Контроль радиоактивного загрязнения продовольственного и лекарств.сырья</t>
  </si>
  <si>
    <t>45. Повышение квалификации и переподготовка специалистов</t>
  </si>
  <si>
    <t>46. Социально-экономическое развитие пострадавших регионов</t>
  </si>
  <si>
    <t>47. Научное решение медицинских проблем жизнедеятельности на территории радиоактивного загрязнения</t>
  </si>
  <si>
    <t>48. Научное решение проблем радиационной защиты населения и защитных мероприятий в сельском и лесном хозяйстве, радиоэкологических проблем природных комплексов</t>
  </si>
  <si>
    <t>49. Научное решение проблем радиационной защиты населения, управления территориями и социально-экономического развития пострадавших регионов</t>
  </si>
  <si>
    <t>50. Информационное обеспечение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</si>
</sst>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  <numFmt numFmtId="196" formatCode="0.0000"/>
    <numFmt numFmtId="197" formatCode="0.000"/>
    <numFmt numFmtId="198" formatCode="0.000000"/>
    <numFmt numFmtId="199" formatCode="00"/>
    <numFmt numFmtId="200" formatCode="#,##0.00_р_."/>
    <numFmt numFmtId="201" formatCode="#,##0.0_р_."/>
    <numFmt numFmtId="202" formatCode="#,##0.000_р_."/>
    <numFmt numFmtId="203" formatCode="#,##0_р_."/>
    <numFmt numFmtId="204" formatCode="0.00000000"/>
    <numFmt numFmtId="205" formatCode="0.000000000"/>
    <numFmt numFmtId="206" formatCode="0.0000000"/>
    <numFmt numFmtId="207" formatCode="#,##0.000"/>
  </numFmts>
  <fonts count="48">
    <font>
      <sz val="10"/>
      <name val="Arial"/>
      <family val="0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9">
      <alignment horizontal="center"/>
      <protection/>
    </xf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0" fillId="0" borderId="13" xfId="0" applyFont="1" applyFill="1" applyBorder="1" applyAlignment="1">
      <alignment vertical="top"/>
    </xf>
    <xf numFmtId="49" fontId="9" fillId="0" borderId="0" xfId="0" applyNumberFormat="1" applyFont="1" applyFill="1" applyAlignment="1">
      <alignment vertical="top" wrapText="1"/>
    </xf>
    <xf numFmtId="4" fontId="8" fillId="0" borderId="15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Alignment="1">
      <alignment horizontal="right" vertical="top"/>
    </xf>
    <xf numFmtId="4" fontId="10" fillId="0" borderId="13" xfId="0" applyNumberFormat="1" applyFont="1" applyFill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/>
    </xf>
    <xf numFmtId="4" fontId="9" fillId="0" borderId="0" xfId="0" applyNumberFormat="1" applyFont="1" applyFill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12" fillId="0" borderId="15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0" fillId="0" borderId="9" xfId="0" applyFont="1" applyFill="1" applyBorder="1" applyAlignment="1">
      <alignment vertical="top"/>
    </xf>
    <xf numFmtId="49" fontId="12" fillId="0" borderId="9" xfId="0" applyNumberFormat="1" applyFont="1" applyFill="1" applyBorder="1" applyAlignment="1">
      <alignment horizontal="left" vertical="top" wrapText="1"/>
    </xf>
    <xf numFmtId="4" fontId="10" fillId="0" borderId="9" xfId="0" applyNumberFormat="1" applyFont="1" applyFill="1" applyBorder="1" applyAlignment="1">
      <alignment horizontal="right" vertical="top"/>
    </xf>
    <xf numFmtId="4" fontId="10" fillId="0" borderId="9" xfId="0" applyNumberFormat="1" applyFont="1" applyFill="1" applyBorder="1" applyAlignment="1">
      <alignment vertical="top"/>
    </xf>
    <xf numFmtId="49" fontId="8" fillId="0" borderId="0" xfId="0" applyNumberFormat="1" applyFont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4" fontId="8" fillId="0" borderId="0" xfId="0" applyNumberFormat="1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ляЗаполнения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view="pageBreakPreview" zoomScaleSheetLayoutView="100" workbookViewId="0" topLeftCell="A92">
      <selection activeCell="A93" sqref="A93"/>
    </sheetView>
  </sheetViews>
  <sheetFormatPr defaultColWidth="9.140625" defaultRowHeight="51" customHeight="1"/>
  <cols>
    <col min="1" max="1" width="25.57421875" style="6" customWidth="1"/>
    <col min="2" max="2" width="14.421875" style="2" customWidth="1"/>
    <col min="3" max="3" width="14.00390625" style="2" customWidth="1"/>
    <col min="4" max="4" width="13.57421875" style="2" customWidth="1"/>
    <col min="5" max="6" width="13.421875" style="2" customWidth="1"/>
    <col min="7" max="7" width="13.57421875" style="2" customWidth="1"/>
    <col min="8" max="8" width="13.421875" style="2" customWidth="1"/>
    <col min="9" max="9" width="13.28125" style="1" customWidth="1"/>
    <col min="10" max="10" width="13.421875" style="1" customWidth="1"/>
    <col min="11" max="16384" width="9.140625" style="1" customWidth="1"/>
  </cols>
  <sheetData>
    <row r="1" ht="18.75" customHeight="1">
      <c r="J1" s="16" t="s">
        <v>44</v>
      </c>
    </row>
    <row r="2" spans="1:8" ht="46.5" customHeight="1">
      <c r="A2" s="44" t="s">
        <v>53</v>
      </c>
      <c r="B2" s="44"/>
      <c r="C2" s="44"/>
      <c r="D2" s="44"/>
      <c r="E2" s="44"/>
      <c r="F2" s="44"/>
      <c r="G2" s="44"/>
      <c r="H2" s="44"/>
    </row>
    <row r="3" spans="1:10" ht="18.75" customHeight="1">
      <c r="A3" s="48" t="s">
        <v>48</v>
      </c>
      <c r="B3" s="48"/>
      <c r="C3" s="48"/>
      <c r="D3" s="48"/>
      <c r="E3" s="48"/>
      <c r="F3" s="48"/>
      <c r="G3" s="48"/>
      <c r="H3" s="48"/>
      <c r="I3" s="43"/>
      <c r="J3" s="43"/>
    </row>
    <row r="4" spans="1:8" ht="21" customHeight="1">
      <c r="A4" s="54" t="s">
        <v>0</v>
      </c>
      <c r="B4" s="57" t="s">
        <v>1</v>
      </c>
      <c r="C4" s="45" t="s">
        <v>2</v>
      </c>
      <c r="D4" s="45"/>
      <c r="E4" s="45"/>
      <c r="F4" s="45"/>
      <c r="G4" s="45"/>
      <c r="H4" s="45"/>
    </row>
    <row r="5" spans="1:10" ht="27" customHeight="1">
      <c r="A5" s="55"/>
      <c r="B5" s="57"/>
      <c r="C5" s="53" t="s">
        <v>3</v>
      </c>
      <c r="D5" s="53"/>
      <c r="E5" s="53" t="s">
        <v>38</v>
      </c>
      <c r="F5" s="53"/>
      <c r="G5" s="49" t="s">
        <v>39</v>
      </c>
      <c r="H5" s="50"/>
      <c r="I5" s="49" t="s">
        <v>50</v>
      </c>
      <c r="J5" s="50"/>
    </row>
    <row r="6" spans="1:10" ht="28.5" customHeight="1">
      <c r="A6" s="56"/>
      <c r="B6" s="57"/>
      <c r="C6" s="7" t="s">
        <v>28</v>
      </c>
      <c r="D6" s="3" t="s">
        <v>4</v>
      </c>
      <c r="E6" s="3" t="s">
        <v>28</v>
      </c>
      <c r="F6" s="3" t="s">
        <v>4</v>
      </c>
      <c r="G6" s="3" t="s">
        <v>28</v>
      </c>
      <c r="H6" s="15" t="s">
        <v>4</v>
      </c>
      <c r="I6" s="3" t="s">
        <v>28</v>
      </c>
      <c r="J6" s="15" t="s">
        <v>4</v>
      </c>
    </row>
    <row r="7" spans="1:8" ht="42" customHeight="1">
      <c r="A7" s="46" t="s">
        <v>49</v>
      </c>
      <c r="B7" s="46"/>
      <c r="C7" s="46"/>
      <c r="D7" s="46"/>
      <c r="E7" s="46"/>
      <c r="F7" s="46"/>
      <c r="G7" s="46"/>
      <c r="H7" s="46"/>
    </row>
    <row r="8" spans="1:10" s="19" customFormat="1" ht="33.75" customHeight="1">
      <c r="A8" s="10" t="s">
        <v>43</v>
      </c>
      <c r="C8" s="17">
        <f>E8+G8+I8</f>
        <v>417672908</v>
      </c>
      <c r="D8" s="17">
        <f>F8+H8+J8</f>
        <v>382200766.89</v>
      </c>
      <c r="E8" s="17">
        <f aca="true" t="shared" si="0" ref="E8:J8">E9+E10</f>
        <v>131799320</v>
      </c>
      <c r="F8" s="18">
        <f t="shared" si="0"/>
        <v>119914209.33999999</v>
      </c>
      <c r="G8" s="18">
        <f t="shared" si="0"/>
        <v>143665978</v>
      </c>
      <c r="H8" s="18">
        <f t="shared" si="0"/>
        <v>124768811.7</v>
      </c>
      <c r="I8" s="18">
        <f t="shared" si="0"/>
        <v>142207610</v>
      </c>
      <c r="J8" s="18">
        <f t="shared" si="0"/>
        <v>137517745.85</v>
      </c>
    </row>
    <row r="9" spans="1:10" s="19" customFormat="1" ht="43.5" customHeight="1">
      <c r="A9" s="10"/>
      <c r="B9" s="9" t="s">
        <v>40</v>
      </c>
      <c r="C9" s="17">
        <f aca="true" t="shared" si="1" ref="C9:C32">E9+G9+I9</f>
        <v>417530751</v>
      </c>
      <c r="D9" s="17">
        <f aca="true" t="shared" si="2" ref="D9:D32">F9+H9+J9</f>
        <v>382058606.78999996</v>
      </c>
      <c r="E9" s="17">
        <v>131756100</v>
      </c>
      <c r="F9" s="18">
        <v>119870986.24</v>
      </c>
      <c r="G9" s="18">
        <v>143618865</v>
      </c>
      <c r="H9" s="18">
        <v>124721698.7</v>
      </c>
      <c r="I9" s="18">
        <f>142207610-51824</f>
        <v>142155786</v>
      </c>
      <c r="J9" s="18">
        <f>137517745.85-J10</f>
        <v>137465921.85</v>
      </c>
    </row>
    <row r="10" spans="1:10" s="19" customFormat="1" ht="39" customHeight="1">
      <c r="A10" s="10"/>
      <c r="B10" s="9" t="s">
        <v>30</v>
      </c>
      <c r="C10" s="17">
        <f t="shared" si="1"/>
        <v>142157</v>
      </c>
      <c r="D10" s="17">
        <f t="shared" si="2"/>
        <v>142160.1</v>
      </c>
      <c r="E10" s="17">
        <v>43220</v>
      </c>
      <c r="F10" s="18">
        <v>43223.1</v>
      </c>
      <c r="G10" s="18">
        <v>47113</v>
      </c>
      <c r="H10" s="18">
        <v>47113</v>
      </c>
      <c r="I10" s="18">
        <v>51824</v>
      </c>
      <c r="J10" s="18">
        <v>51824</v>
      </c>
    </row>
    <row r="11" spans="1:10" s="19" customFormat="1" ht="36" customHeight="1">
      <c r="A11" s="10" t="s">
        <v>5</v>
      </c>
      <c r="B11" s="5" t="s">
        <v>8</v>
      </c>
      <c r="C11" s="17">
        <f t="shared" si="1"/>
        <v>286590</v>
      </c>
      <c r="D11" s="17">
        <f t="shared" si="2"/>
        <v>274852.89</v>
      </c>
      <c r="E11" s="17">
        <v>93450</v>
      </c>
      <c r="F11" s="18">
        <v>84299.36</v>
      </c>
      <c r="G11" s="18">
        <v>92540</v>
      </c>
      <c r="H11" s="18">
        <v>92232.1</v>
      </c>
      <c r="I11" s="18">
        <v>100600</v>
      </c>
      <c r="J11" s="18">
        <v>98321.43</v>
      </c>
    </row>
    <row r="12" spans="1:10" s="20" customFormat="1" ht="50.25" customHeight="1">
      <c r="A12" s="10" t="s">
        <v>6</v>
      </c>
      <c r="B12" s="9" t="s">
        <v>40</v>
      </c>
      <c r="C12" s="17">
        <f t="shared" si="1"/>
        <v>153779110</v>
      </c>
      <c r="D12" s="17">
        <f t="shared" si="2"/>
        <v>149658884.55</v>
      </c>
      <c r="E12" s="17">
        <v>48524540</v>
      </c>
      <c r="F12" s="18">
        <v>48271510.7</v>
      </c>
      <c r="G12" s="18">
        <v>52891743</v>
      </c>
      <c r="H12" s="18">
        <v>51358682.7</v>
      </c>
      <c r="I12" s="18">
        <v>52362827</v>
      </c>
      <c r="J12" s="18">
        <v>50028691.15</v>
      </c>
    </row>
    <row r="13" spans="1:10" s="20" customFormat="1" ht="53.25" customHeight="1">
      <c r="A13" s="10" t="s">
        <v>7</v>
      </c>
      <c r="B13" s="9" t="s">
        <v>8</v>
      </c>
      <c r="C13" s="17">
        <f t="shared" si="1"/>
        <v>42857814</v>
      </c>
      <c r="D13" s="17">
        <f t="shared" si="2"/>
        <v>41060018.8</v>
      </c>
      <c r="E13" s="18">
        <v>13670540</v>
      </c>
      <c r="F13" s="18">
        <v>11966611.82</v>
      </c>
      <c r="G13" s="18">
        <v>14170888</v>
      </c>
      <c r="H13" s="18">
        <v>13138743.4</v>
      </c>
      <c r="I13" s="18">
        <v>15016386</v>
      </c>
      <c r="J13" s="18">
        <v>15954663.58</v>
      </c>
    </row>
    <row r="14" spans="1:10" s="20" customFormat="1" ht="32.25" customHeight="1">
      <c r="A14" s="10" t="s">
        <v>9</v>
      </c>
      <c r="B14" s="9" t="s">
        <v>8</v>
      </c>
      <c r="C14" s="17">
        <f t="shared" si="1"/>
        <v>974747</v>
      </c>
      <c r="D14" s="17">
        <f t="shared" si="2"/>
        <v>922145.4900000001</v>
      </c>
      <c r="E14" s="18">
        <f aca="true" t="shared" si="3" ref="E14:J14">E16+E17</f>
        <v>660240</v>
      </c>
      <c r="F14" s="18">
        <f t="shared" si="3"/>
        <v>658716.8200000001</v>
      </c>
      <c r="G14" s="18">
        <f t="shared" si="3"/>
        <v>161232</v>
      </c>
      <c r="H14" s="18">
        <f t="shared" si="3"/>
        <v>141141.3</v>
      </c>
      <c r="I14" s="18">
        <f t="shared" si="3"/>
        <v>153275</v>
      </c>
      <c r="J14" s="18">
        <f t="shared" si="3"/>
        <v>122287.37</v>
      </c>
    </row>
    <row r="15" spans="1:10" s="20" customFormat="1" ht="15.75" customHeight="1">
      <c r="A15" s="10" t="s">
        <v>10</v>
      </c>
      <c r="B15" s="16"/>
      <c r="C15" s="17"/>
      <c r="D15" s="17"/>
      <c r="E15" s="18"/>
      <c r="F15" s="18"/>
      <c r="G15" s="18"/>
      <c r="H15" s="18"/>
      <c r="I15" s="18"/>
      <c r="J15" s="18"/>
    </row>
    <row r="16" spans="1:10" s="41" customFormat="1" ht="37.5" customHeight="1">
      <c r="A16" s="10" t="s">
        <v>11</v>
      </c>
      <c r="B16" s="30"/>
      <c r="C16" s="17">
        <f t="shared" si="1"/>
        <v>546650</v>
      </c>
      <c r="D16" s="17">
        <f t="shared" si="2"/>
        <v>524000</v>
      </c>
      <c r="E16" s="24">
        <v>506650</v>
      </c>
      <c r="F16" s="24">
        <v>514000</v>
      </c>
      <c r="G16" s="24">
        <v>10000</v>
      </c>
      <c r="H16" s="24">
        <v>10000</v>
      </c>
      <c r="I16" s="24">
        <v>30000</v>
      </c>
      <c r="J16" s="24">
        <v>0</v>
      </c>
    </row>
    <row r="17" spans="1:10" s="20" customFormat="1" ht="33.75" customHeight="1">
      <c r="A17" s="10" t="s">
        <v>12</v>
      </c>
      <c r="B17" s="16"/>
      <c r="C17" s="17">
        <f t="shared" si="1"/>
        <v>428097</v>
      </c>
      <c r="D17" s="17">
        <f t="shared" si="2"/>
        <v>398145.49</v>
      </c>
      <c r="E17" s="18">
        <v>153590</v>
      </c>
      <c r="F17" s="18">
        <v>144716.82</v>
      </c>
      <c r="G17" s="18">
        <v>151232</v>
      </c>
      <c r="H17" s="18">
        <v>131141.3</v>
      </c>
      <c r="I17" s="18">
        <v>123275</v>
      </c>
      <c r="J17" s="18">
        <v>122287.37</v>
      </c>
    </row>
    <row r="18" spans="1:10" s="20" customFormat="1" ht="81.75" customHeight="1">
      <c r="A18" s="10" t="s">
        <v>42</v>
      </c>
      <c r="B18" s="16"/>
      <c r="C18" s="17">
        <f t="shared" si="1"/>
        <v>1120986</v>
      </c>
      <c r="D18" s="17">
        <f t="shared" si="2"/>
        <v>998430.3799999999</v>
      </c>
      <c r="E18" s="18">
        <f aca="true" t="shared" si="4" ref="E18:J18">E19+E20</f>
        <v>388190</v>
      </c>
      <c r="F18" s="18">
        <f t="shared" si="4"/>
        <v>270269.11</v>
      </c>
      <c r="G18" s="18">
        <f t="shared" si="4"/>
        <v>317721</v>
      </c>
      <c r="H18" s="18">
        <f t="shared" si="4"/>
        <v>355730.3</v>
      </c>
      <c r="I18" s="18">
        <f t="shared" si="4"/>
        <v>415075</v>
      </c>
      <c r="J18" s="18">
        <f t="shared" si="4"/>
        <v>372430.97</v>
      </c>
    </row>
    <row r="19" spans="1:10" s="20" customFormat="1" ht="16.5" customHeight="1">
      <c r="A19" s="9"/>
      <c r="B19" s="9" t="s">
        <v>8</v>
      </c>
      <c r="C19" s="17">
        <f t="shared" si="1"/>
        <v>1011686</v>
      </c>
      <c r="D19" s="17">
        <f t="shared" si="2"/>
        <v>889126.58</v>
      </c>
      <c r="E19" s="18">
        <v>353800</v>
      </c>
      <c r="F19" s="18">
        <v>235875.31</v>
      </c>
      <c r="G19" s="18">
        <v>280266</v>
      </c>
      <c r="H19" s="18">
        <v>318275.3</v>
      </c>
      <c r="I19" s="18">
        <f>415075-I20</f>
        <v>377620</v>
      </c>
      <c r="J19" s="18">
        <f>372430.97-J20</f>
        <v>334975.97</v>
      </c>
    </row>
    <row r="20" spans="1:10" s="20" customFormat="1" ht="33" customHeight="1">
      <c r="A20" s="9"/>
      <c r="B20" s="9" t="s">
        <v>30</v>
      </c>
      <c r="C20" s="17">
        <f t="shared" si="1"/>
        <v>109300</v>
      </c>
      <c r="D20" s="17">
        <f t="shared" si="2"/>
        <v>109303.8</v>
      </c>
      <c r="E20" s="18">
        <v>34390</v>
      </c>
      <c r="F20" s="18">
        <v>34393.8</v>
      </c>
      <c r="G20" s="18">
        <v>37455</v>
      </c>
      <c r="H20" s="18">
        <v>37455</v>
      </c>
      <c r="I20" s="18">
        <v>37455</v>
      </c>
      <c r="J20" s="18">
        <v>37455</v>
      </c>
    </row>
    <row r="21" spans="1:10" s="20" customFormat="1" ht="53.25" customHeight="1">
      <c r="A21" s="10" t="s">
        <v>41</v>
      </c>
      <c r="B21" s="16"/>
      <c r="C21" s="17">
        <f t="shared" si="1"/>
        <v>98561</v>
      </c>
      <c r="D21" s="17">
        <f t="shared" si="2"/>
        <v>98335.4</v>
      </c>
      <c r="E21" s="18">
        <f aca="true" t="shared" si="5" ref="E21:J21">E22+E23</f>
        <v>32390</v>
      </c>
      <c r="F21" s="18">
        <f t="shared" si="5"/>
        <v>32210.7</v>
      </c>
      <c r="G21" s="18">
        <f t="shared" si="5"/>
        <v>35057</v>
      </c>
      <c r="H21" s="18">
        <f t="shared" si="5"/>
        <v>35045.8</v>
      </c>
      <c r="I21" s="18">
        <f t="shared" si="5"/>
        <v>31114</v>
      </c>
      <c r="J21" s="18">
        <f t="shared" si="5"/>
        <v>31078.9</v>
      </c>
    </row>
    <row r="22" spans="1:10" s="20" customFormat="1" ht="28.5" customHeight="1">
      <c r="A22" s="9"/>
      <c r="B22" s="9" t="s">
        <v>8</v>
      </c>
      <c r="C22" s="17">
        <f t="shared" si="1"/>
        <v>1622</v>
      </c>
      <c r="D22" s="17">
        <f t="shared" si="2"/>
        <v>1396.4000000000015</v>
      </c>
      <c r="E22" s="18">
        <v>640</v>
      </c>
      <c r="F22" s="18">
        <v>460.7</v>
      </c>
      <c r="G22" s="18">
        <v>482</v>
      </c>
      <c r="H22" s="18">
        <v>470.8</v>
      </c>
      <c r="I22" s="18">
        <f>31114-I23</f>
        <v>500</v>
      </c>
      <c r="J22" s="18">
        <f>31078.9-J23</f>
        <v>464.90000000000146</v>
      </c>
    </row>
    <row r="23" spans="1:10" s="20" customFormat="1" ht="39.75" customHeight="1">
      <c r="A23" s="9"/>
      <c r="B23" s="9" t="s">
        <v>30</v>
      </c>
      <c r="C23" s="17">
        <f t="shared" si="1"/>
        <v>96939</v>
      </c>
      <c r="D23" s="17">
        <f t="shared" si="2"/>
        <v>96939</v>
      </c>
      <c r="E23" s="18">
        <v>31750</v>
      </c>
      <c r="F23" s="18">
        <v>31750</v>
      </c>
      <c r="G23" s="18">
        <v>34575</v>
      </c>
      <c r="H23" s="18">
        <v>34575</v>
      </c>
      <c r="I23" s="18">
        <v>30614</v>
      </c>
      <c r="J23" s="18">
        <v>30614</v>
      </c>
    </row>
    <row r="24" spans="1:10" s="20" customFormat="1" ht="28.5" customHeight="1">
      <c r="A24" s="11" t="s">
        <v>20</v>
      </c>
      <c r="B24" s="9" t="s">
        <v>30</v>
      </c>
      <c r="C24" s="17">
        <f t="shared" si="1"/>
        <v>236923276</v>
      </c>
      <c r="D24" s="17">
        <f t="shared" si="2"/>
        <v>236923275.7</v>
      </c>
      <c r="E24" s="18">
        <v>72035050</v>
      </c>
      <c r="F24" s="18">
        <v>72035049.7</v>
      </c>
      <c r="G24" s="18">
        <v>78518203</v>
      </c>
      <c r="H24" s="18">
        <v>78518203</v>
      </c>
      <c r="I24" s="18">
        <v>86370023</v>
      </c>
      <c r="J24" s="18">
        <v>86370023</v>
      </c>
    </row>
    <row r="25" spans="1:10" s="20" customFormat="1" ht="28.5" customHeight="1">
      <c r="A25" s="11" t="s">
        <v>21</v>
      </c>
      <c r="B25" s="9" t="s">
        <v>30</v>
      </c>
      <c r="C25" s="17">
        <f t="shared" si="1"/>
        <v>37615</v>
      </c>
      <c r="D25" s="17">
        <f t="shared" si="2"/>
        <v>24843.23</v>
      </c>
      <c r="E25" s="18">
        <f aca="true" t="shared" si="6" ref="E25:J25">E26+E27</f>
        <v>23220</v>
      </c>
      <c r="F25" s="18">
        <f t="shared" si="6"/>
        <v>10448.23</v>
      </c>
      <c r="G25" s="18">
        <f t="shared" si="6"/>
        <v>8369</v>
      </c>
      <c r="H25" s="18">
        <f t="shared" si="6"/>
        <v>8369</v>
      </c>
      <c r="I25" s="18">
        <f t="shared" si="6"/>
        <v>6026</v>
      </c>
      <c r="J25" s="18">
        <f t="shared" si="6"/>
        <v>6026</v>
      </c>
    </row>
    <row r="26" spans="1:10" s="20" customFormat="1" ht="15.75" customHeight="1">
      <c r="A26" s="11" t="s">
        <v>37</v>
      </c>
      <c r="B26" s="16"/>
      <c r="C26" s="17">
        <f t="shared" si="1"/>
        <v>37615</v>
      </c>
      <c r="D26" s="17">
        <f t="shared" si="2"/>
        <v>24843.23</v>
      </c>
      <c r="E26" s="18">
        <v>23220</v>
      </c>
      <c r="F26" s="18">
        <v>10448.23</v>
      </c>
      <c r="G26" s="18">
        <v>8369</v>
      </c>
      <c r="H26" s="18">
        <v>8369</v>
      </c>
      <c r="I26" s="18">
        <v>6026</v>
      </c>
      <c r="J26" s="18">
        <v>6026</v>
      </c>
    </row>
    <row r="27" spans="1:10" s="20" customFormat="1" ht="22.5" customHeight="1">
      <c r="A27" s="11" t="s">
        <v>27</v>
      </c>
      <c r="B27" s="16"/>
      <c r="C27" s="17">
        <f t="shared" si="1"/>
        <v>0</v>
      </c>
      <c r="D27" s="17">
        <f t="shared" si="2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</row>
    <row r="28" spans="1:10" s="20" customFormat="1" ht="33.75" customHeight="1">
      <c r="A28" s="11" t="s">
        <v>22</v>
      </c>
      <c r="B28" s="9" t="s">
        <v>30</v>
      </c>
      <c r="C28" s="17">
        <f t="shared" si="1"/>
        <v>22826</v>
      </c>
      <c r="D28" s="17">
        <f t="shared" si="2"/>
        <v>22827</v>
      </c>
      <c r="E28" s="18">
        <v>7320</v>
      </c>
      <c r="F28" s="18">
        <v>7321</v>
      </c>
      <c r="G28" s="18">
        <v>7972</v>
      </c>
      <c r="H28" s="18">
        <v>7972</v>
      </c>
      <c r="I28" s="18">
        <v>7534</v>
      </c>
      <c r="J28" s="18">
        <v>7534</v>
      </c>
    </row>
    <row r="29" spans="1:10" s="20" customFormat="1" ht="24" customHeight="1">
      <c r="A29" s="12" t="s">
        <v>25</v>
      </c>
      <c r="B29" s="21"/>
      <c r="C29" s="26">
        <f t="shared" si="1"/>
        <v>853774433</v>
      </c>
      <c r="D29" s="26">
        <f t="shared" si="2"/>
        <v>812184380.3299999</v>
      </c>
      <c r="E29" s="27">
        <f aca="true" t="shared" si="7" ref="E29:J29">E8+E11+E12+E13+E14+E18+E21+E24+E25+E28</f>
        <v>267234260</v>
      </c>
      <c r="F29" s="27">
        <f t="shared" si="7"/>
        <v>253250646.77999994</v>
      </c>
      <c r="G29" s="27">
        <f t="shared" si="7"/>
        <v>289869703</v>
      </c>
      <c r="H29" s="27">
        <f t="shared" si="7"/>
        <v>268424931.30000004</v>
      </c>
      <c r="I29" s="27">
        <f t="shared" si="7"/>
        <v>296670470</v>
      </c>
      <c r="J29" s="27">
        <f t="shared" si="7"/>
        <v>290508802.25</v>
      </c>
    </row>
    <row r="30" spans="1:10" s="20" customFormat="1" ht="38.25" customHeight="1">
      <c r="A30" s="9" t="s">
        <v>26</v>
      </c>
      <c r="B30" s="9" t="s">
        <v>32</v>
      </c>
      <c r="C30" s="17">
        <f t="shared" si="1"/>
        <v>808641974</v>
      </c>
      <c r="D30" s="17">
        <f t="shared" si="2"/>
        <v>769036840.1700001</v>
      </c>
      <c r="E30" s="18">
        <f aca="true" t="shared" si="8" ref="E30:J30">E8+E12+E20+E23+E24+E25+E28</f>
        <v>252455590</v>
      </c>
      <c r="F30" s="18">
        <f t="shared" si="8"/>
        <v>240304682.77</v>
      </c>
      <c r="G30" s="18">
        <f t="shared" si="8"/>
        <v>275164295</v>
      </c>
      <c r="H30" s="18">
        <f t="shared" si="8"/>
        <v>254734068.4</v>
      </c>
      <c r="I30" s="18">
        <f t="shared" si="8"/>
        <v>281022089</v>
      </c>
      <c r="J30" s="18">
        <f t="shared" si="8"/>
        <v>273998089</v>
      </c>
    </row>
    <row r="31" spans="1:10" s="20" customFormat="1" ht="28.5" customHeight="1">
      <c r="A31" s="9"/>
      <c r="B31" s="9" t="s">
        <v>51</v>
      </c>
      <c r="C31" s="17">
        <f t="shared" si="1"/>
        <v>571309861</v>
      </c>
      <c r="D31" s="17">
        <f t="shared" si="2"/>
        <v>531717491.34000003</v>
      </c>
      <c r="E31" s="28">
        <f aca="true" t="shared" si="9" ref="E31:J31">E9+E12</f>
        <v>180280640</v>
      </c>
      <c r="F31" s="28">
        <f t="shared" si="9"/>
        <v>168142496.94</v>
      </c>
      <c r="G31" s="28">
        <f t="shared" si="9"/>
        <v>196510608</v>
      </c>
      <c r="H31" s="28">
        <f t="shared" si="9"/>
        <v>176080381.4</v>
      </c>
      <c r="I31" s="28">
        <f t="shared" si="9"/>
        <v>194518613</v>
      </c>
      <c r="J31" s="28">
        <f t="shared" si="9"/>
        <v>187494613</v>
      </c>
    </row>
    <row r="32" spans="1:10" s="20" customFormat="1" ht="39" customHeight="1">
      <c r="A32" s="9"/>
      <c r="B32" s="9" t="s">
        <v>8</v>
      </c>
      <c r="C32" s="17">
        <f t="shared" si="1"/>
        <v>45132459</v>
      </c>
      <c r="D32" s="17">
        <f t="shared" si="2"/>
        <v>43147540.160000004</v>
      </c>
      <c r="E32" s="18">
        <f aca="true" t="shared" si="10" ref="E32:J32">E11+E13+E14+E19+E22</f>
        <v>14778670</v>
      </c>
      <c r="F32" s="18">
        <f t="shared" si="10"/>
        <v>12945964.01</v>
      </c>
      <c r="G32" s="18">
        <f t="shared" si="10"/>
        <v>14705408</v>
      </c>
      <c r="H32" s="18">
        <f t="shared" si="10"/>
        <v>13690862.900000002</v>
      </c>
      <c r="I32" s="18">
        <f t="shared" si="10"/>
        <v>15648381</v>
      </c>
      <c r="J32" s="18">
        <f t="shared" si="10"/>
        <v>16510713.25</v>
      </c>
    </row>
    <row r="33" spans="1:9" s="20" customFormat="1" ht="22.5" customHeight="1">
      <c r="A33" s="47" t="s">
        <v>23</v>
      </c>
      <c r="B33" s="47"/>
      <c r="C33" s="47"/>
      <c r="D33" s="47"/>
      <c r="E33" s="47"/>
      <c r="F33" s="47"/>
      <c r="G33" s="47"/>
      <c r="H33" s="47"/>
      <c r="I33" s="16"/>
    </row>
    <row r="34" spans="1:10" s="20" customFormat="1" ht="27" customHeight="1">
      <c r="A34" s="10" t="s">
        <v>13</v>
      </c>
      <c r="B34" s="9" t="s">
        <v>40</v>
      </c>
      <c r="C34" s="17">
        <f aca="true" t="shared" si="11" ref="C34:C85">E34+G34+I34</f>
        <v>33201952</v>
      </c>
      <c r="D34" s="17">
        <f aca="true" t="shared" si="12" ref="D34:D85">F34+H34+J34</f>
        <v>32292642.639999997</v>
      </c>
      <c r="E34" s="18">
        <v>9654958</v>
      </c>
      <c r="F34" s="18">
        <v>9674976.7</v>
      </c>
      <c r="G34" s="18">
        <v>11309497</v>
      </c>
      <c r="H34" s="18">
        <v>11193077.85</v>
      </c>
      <c r="I34" s="18">
        <v>12237497</v>
      </c>
      <c r="J34" s="18">
        <v>11424588.09</v>
      </c>
    </row>
    <row r="35" spans="1:10" s="20" customFormat="1" ht="28.5" customHeight="1">
      <c r="A35" s="10" t="s">
        <v>34</v>
      </c>
      <c r="B35" s="9" t="s">
        <v>40</v>
      </c>
      <c r="C35" s="17">
        <f t="shared" si="11"/>
        <v>179847644</v>
      </c>
      <c r="D35" s="17">
        <f t="shared" si="12"/>
        <v>160948094.87</v>
      </c>
      <c r="E35" s="18">
        <f aca="true" t="shared" si="13" ref="E35:J35">E36+E37</f>
        <v>59579892</v>
      </c>
      <c r="F35" s="18">
        <f t="shared" si="13"/>
        <v>54459127.57</v>
      </c>
      <c r="G35" s="18">
        <f t="shared" si="13"/>
        <v>64526685</v>
      </c>
      <c r="H35" s="18">
        <f t="shared" si="13"/>
        <v>55046902.379999995</v>
      </c>
      <c r="I35" s="18">
        <f t="shared" si="13"/>
        <v>55741067</v>
      </c>
      <c r="J35" s="18">
        <f t="shared" si="13"/>
        <v>51442064.92</v>
      </c>
    </row>
    <row r="36" spans="1:10" s="20" customFormat="1" ht="17.25" customHeight="1">
      <c r="A36" s="10" t="s">
        <v>35</v>
      </c>
      <c r="B36" s="16"/>
      <c r="C36" s="17">
        <f t="shared" si="11"/>
        <v>120791913</v>
      </c>
      <c r="D36" s="17">
        <f t="shared" si="12"/>
        <v>116201478.03999999</v>
      </c>
      <c r="E36" s="18">
        <v>38712235</v>
      </c>
      <c r="F36" s="18">
        <v>38739875</v>
      </c>
      <c r="G36" s="18">
        <v>41792172</v>
      </c>
      <c r="H36" s="18">
        <v>39610468.36</v>
      </c>
      <c r="I36" s="18">
        <v>40287506</v>
      </c>
      <c r="J36" s="18">
        <v>37851134.68</v>
      </c>
    </row>
    <row r="37" spans="1:10" s="20" customFormat="1" ht="13.5" customHeight="1">
      <c r="A37" s="10" t="s">
        <v>36</v>
      </c>
      <c r="B37" s="16"/>
      <c r="C37" s="17">
        <f t="shared" si="11"/>
        <v>59055731</v>
      </c>
      <c r="D37" s="17">
        <f t="shared" si="12"/>
        <v>44746616.83</v>
      </c>
      <c r="E37" s="18">
        <v>20867657</v>
      </c>
      <c r="F37" s="18">
        <v>15719252.57</v>
      </c>
      <c r="G37" s="18">
        <v>22734513</v>
      </c>
      <c r="H37" s="18">
        <v>15436434.02</v>
      </c>
      <c r="I37" s="18">
        <v>15453561</v>
      </c>
      <c r="J37" s="18">
        <v>13590930.24</v>
      </c>
    </row>
    <row r="38" spans="1:10" s="20" customFormat="1" ht="28.5" customHeight="1">
      <c r="A38" s="10" t="s">
        <v>14</v>
      </c>
      <c r="B38" s="9" t="s">
        <v>40</v>
      </c>
      <c r="C38" s="17">
        <f t="shared" si="11"/>
        <v>93230</v>
      </c>
      <c r="D38" s="17">
        <f t="shared" si="12"/>
        <v>92997.6</v>
      </c>
      <c r="E38" s="18">
        <v>48010</v>
      </c>
      <c r="F38" s="18">
        <v>48010</v>
      </c>
      <c r="G38" s="18">
        <v>31220</v>
      </c>
      <c r="H38" s="18">
        <v>31220</v>
      </c>
      <c r="I38" s="18">
        <v>14000</v>
      </c>
      <c r="J38" s="18">
        <v>13767.6</v>
      </c>
    </row>
    <row r="39" spans="1:10" s="20" customFormat="1" ht="46.5" customHeight="1">
      <c r="A39" s="10" t="s">
        <v>33</v>
      </c>
      <c r="B39" s="9" t="s">
        <v>40</v>
      </c>
      <c r="C39" s="17">
        <f t="shared" si="11"/>
        <v>479900</v>
      </c>
      <c r="D39" s="17">
        <f t="shared" si="12"/>
        <v>407009.19</v>
      </c>
      <c r="E39" s="18">
        <f>E40+E41</f>
        <v>240840</v>
      </c>
      <c r="F39" s="18">
        <f>F40+F41</f>
        <v>240840</v>
      </c>
      <c r="G39" s="18">
        <f>G40+G41</f>
        <v>239060</v>
      </c>
      <c r="H39" s="18">
        <f>H40+H41</f>
        <v>166169.19</v>
      </c>
      <c r="I39" s="18"/>
      <c r="J39" s="18"/>
    </row>
    <row r="40" spans="1:10" s="20" customFormat="1" ht="33" customHeight="1">
      <c r="A40" s="10" t="s">
        <v>72</v>
      </c>
      <c r="B40" s="16"/>
      <c r="C40" s="17">
        <f t="shared" si="11"/>
        <v>65446</v>
      </c>
      <c r="D40" s="17">
        <f t="shared" si="12"/>
        <v>65446</v>
      </c>
      <c r="E40" s="18">
        <v>31056</v>
      </c>
      <c r="F40" s="18">
        <v>31056</v>
      </c>
      <c r="G40" s="18">
        <v>34390</v>
      </c>
      <c r="H40" s="18">
        <v>34390</v>
      </c>
      <c r="I40" s="18"/>
      <c r="J40" s="18"/>
    </row>
    <row r="41" spans="1:10" s="20" customFormat="1" ht="26.25" customHeight="1">
      <c r="A41" s="10" t="s">
        <v>73</v>
      </c>
      <c r="B41" s="16"/>
      <c r="C41" s="17">
        <f t="shared" si="11"/>
        <v>414454</v>
      </c>
      <c r="D41" s="17">
        <f t="shared" si="12"/>
        <v>341563.19</v>
      </c>
      <c r="E41" s="18">
        <v>209784</v>
      </c>
      <c r="F41" s="18">
        <v>209784</v>
      </c>
      <c r="G41" s="18">
        <v>204670</v>
      </c>
      <c r="H41" s="18">
        <v>131779.19</v>
      </c>
      <c r="I41" s="18"/>
      <c r="J41" s="18"/>
    </row>
    <row r="42" spans="1:10" s="20" customFormat="1" ht="30" customHeight="1">
      <c r="A42" s="10" t="s">
        <v>54</v>
      </c>
      <c r="B42" s="9" t="s">
        <v>40</v>
      </c>
      <c r="C42" s="17">
        <f aca="true" t="shared" si="14" ref="C42:D44">E42+G42+I42</f>
        <v>153416</v>
      </c>
      <c r="D42" s="17">
        <f t="shared" si="14"/>
        <v>115159.09</v>
      </c>
      <c r="E42" s="18">
        <f aca="true" t="shared" si="15" ref="E42:J42">E43+E44</f>
        <v>0</v>
      </c>
      <c r="F42" s="18">
        <f t="shared" si="15"/>
        <v>0</v>
      </c>
      <c r="G42" s="18">
        <f t="shared" si="15"/>
        <v>0</v>
      </c>
      <c r="H42" s="18">
        <f t="shared" si="15"/>
        <v>0</v>
      </c>
      <c r="I42" s="18">
        <f t="shared" si="15"/>
        <v>153416</v>
      </c>
      <c r="J42" s="18">
        <f t="shared" si="15"/>
        <v>115159.09</v>
      </c>
    </row>
    <row r="43" spans="1:10" s="20" customFormat="1" ht="33" customHeight="1">
      <c r="A43" s="10" t="s">
        <v>72</v>
      </c>
      <c r="B43" s="16"/>
      <c r="C43" s="17">
        <f t="shared" si="14"/>
        <v>32499</v>
      </c>
      <c r="D43" s="17">
        <f t="shared" si="14"/>
        <v>0</v>
      </c>
      <c r="E43" s="18"/>
      <c r="F43" s="18"/>
      <c r="G43" s="18"/>
      <c r="H43" s="18"/>
      <c r="I43" s="18">
        <v>32499</v>
      </c>
      <c r="J43" s="18">
        <v>0</v>
      </c>
    </row>
    <row r="44" spans="1:10" s="20" customFormat="1" ht="27.75" customHeight="1">
      <c r="A44" s="10" t="s">
        <v>74</v>
      </c>
      <c r="B44" s="16"/>
      <c r="C44" s="17">
        <f t="shared" si="14"/>
        <v>120917</v>
      </c>
      <c r="D44" s="17">
        <f t="shared" si="14"/>
        <v>115159.09</v>
      </c>
      <c r="E44" s="18"/>
      <c r="F44" s="18"/>
      <c r="G44" s="18"/>
      <c r="H44" s="18"/>
      <c r="I44" s="18">
        <v>120917</v>
      </c>
      <c r="J44" s="18">
        <v>115159.09</v>
      </c>
    </row>
    <row r="45" spans="1:10" s="20" customFormat="1" ht="49.5" customHeight="1">
      <c r="A45" s="10" t="s">
        <v>55</v>
      </c>
      <c r="B45" s="9" t="s">
        <v>40</v>
      </c>
      <c r="C45" s="17">
        <f t="shared" si="11"/>
        <v>346600</v>
      </c>
      <c r="D45" s="17">
        <f t="shared" si="12"/>
        <v>311532.04</v>
      </c>
      <c r="E45" s="18">
        <v>197270</v>
      </c>
      <c r="F45" s="18">
        <v>197270</v>
      </c>
      <c r="G45" s="18">
        <v>149330</v>
      </c>
      <c r="H45" s="18">
        <v>114262.04</v>
      </c>
      <c r="I45" s="18"/>
      <c r="J45" s="18"/>
    </row>
    <row r="46" spans="1:10" s="20" customFormat="1" ht="43.5" customHeight="1">
      <c r="A46" s="10" t="s">
        <v>56</v>
      </c>
      <c r="B46" s="9" t="s">
        <v>40</v>
      </c>
      <c r="C46" s="17">
        <f t="shared" si="11"/>
        <v>125640</v>
      </c>
      <c r="D46" s="17">
        <f t="shared" si="12"/>
        <v>128939.85</v>
      </c>
      <c r="E46" s="18"/>
      <c r="F46" s="18"/>
      <c r="G46" s="18"/>
      <c r="H46" s="18"/>
      <c r="I46" s="18">
        <v>125640</v>
      </c>
      <c r="J46" s="18">
        <v>128939.85</v>
      </c>
    </row>
    <row r="47" spans="1:10" s="20" customFormat="1" ht="39.75" customHeight="1">
      <c r="A47" s="10" t="s">
        <v>57</v>
      </c>
      <c r="B47" s="9" t="s">
        <v>40</v>
      </c>
      <c r="C47" s="17">
        <f t="shared" si="11"/>
        <v>192416</v>
      </c>
      <c r="D47" s="17">
        <f t="shared" si="12"/>
        <v>152019.85</v>
      </c>
      <c r="E47" s="18">
        <v>72680</v>
      </c>
      <c r="F47" s="18">
        <v>72680</v>
      </c>
      <c r="G47" s="18">
        <v>49100</v>
      </c>
      <c r="H47" s="18">
        <v>49531</v>
      </c>
      <c r="I47" s="18">
        <v>70636</v>
      </c>
      <c r="J47" s="18">
        <v>29808.85</v>
      </c>
    </row>
    <row r="48" spans="1:10" s="20" customFormat="1" ht="65.25" customHeight="1">
      <c r="A48" s="10" t="s">
        <v>58</v>
      </c>
      <c r="B48" s="9" t="s">
        <v>40</v>
      </c>
      <c r="C48" s="17">
        <f t="shared" si="11"/>
        <v>4444797</v>
      </c>
      <c r="D48" s="17">
        <f t="shared" si="12"/>
        <v>4309198.0600000005</v>
      </c>
      <c r="E48" s="18">
        <v>1363421</v>
      </c>
      <c r="F48" s="18">
        <v>1363421</v>
      </c>
      <c r="G48" s="18">
        <v>1560390</v>
      </c>
      <c r="H48" s="18">
        <v>1560390</v>
      </c>
      <c r="I48" s="18">
        <v>1520986</v>
      </c>
      <c r="J48" s="18">
        <v>1385387.06</v>
      </c>
    </row>
    <row r="49" spans="1:10" s="20" customFormat="1" ht="56.25" customHeight="1">
      <c r="A49" s="10" t="s">
        <v>59</v>
      </c>
      <c r="B49" s="9" t="s">
        <v>40</v>
      </c>
      <c r="C49" s="17">
        <f t="shared" si="11"/>
        <v>3059970</v>
      </c>
      <c r="D49" s="17">
        <f t="shared" si="12"/>
        <v>3010816.37</v>
      </c>
      <c r="E49" s="18">
        <v>914928</v>
      </c>
      <c r="F49" s="18">
        <v>914928</v>
      </c>
      <c r="G49" s="18">
        <v>1134132</v>
      </c>
      <c r="H49" s="18">
        <v>1134132.9</v>
      </c>
      <c r="I49" s="18">
        <v>1010910</v>
      </c>
      <c r="J49" s="18">
        <v>961755.47</v>
      </c>
    </row>
    <row r="50" spans="1:10" s="20" customFormat="1" ht="57.75" customHeight="1">
      <c r="A50" s="10" t="s">
        <v>60</v>
      </c>
      <c r="B50" s="9" t="s">
        <v>40</v>
      </c>
      <c r="C50" s="17">
        <f t="shared" si="11"/>
        <v>695434</v>
      </c>
      <c r="D50" s="17">
        <f t="shared" si="12"/>
        <v>577734.63</v>
      </c>
      <c r="E50" s="18">
        <v>193742</v>
      </c>
      <c r="F50" s="18">
        <v>193742</v>
      </c>
      <c r="G50" s="18">
        <v>203591</v>
      </c>
      <c r="H50" s="18">
        <v>203623</v>
      </c>
      <c r="I50" s="18">
        <v>298101</v>
      </c>
      <c r="J50" s="18">
        <v>180369.63</v>
      </c>
    </row>
    <row r="51" spans="1:10" s="20" customFormat="1" ht="61.5" customHeight="1">
      <c r="A51" s="10" t="s">
        <v>61</v>
      </c>
      <c r="B51" s="9" t="s">
        <v>40</v>
      </c>
      <c r="C51" s="17">
        <f t="shared" si="11"/>
        <v>60495</v>
      </c>
      <c r="D51" s="17">
        <f t="shared" si="12"/>
        <v>50328.38</v>
      </c>
      <c r="E51" s="18">
        <v>19785</v>
      </c>
      <c r="F51" s="18">
        <v>19785</v>
      </c>
      <c r="G51" s="18">
        <v>21114</v>
      </c>
      <c r="H51" s="18">
        <v>21085.2</v>
      </c>
      <c r="I51" s="18">
        <v>19596</v>
      </c>
      <c r="J51" s="18">
        <v>9458.18</v>
      </c>
    </row>
    <row r="52" spans="1:10" s="20" customFormat="1" ht="45.75" customHeight="1">
      <c r="A52" s="10" t="s">
        <v>62</v>
      </c>
      <c r="B52" s="9" t="s">
        <v>40</v>
      </c>
      <c r="C52" s="17">
        <f t="shared" si="11"/>
        <v>207244</v>
      </c>
      <c r="D52" s="17">
        <f t="shared" si="12"/>
        <v>202946.02</v>
      </c>
      <c r="E52" s="18">
        <v>69243</v>
      </c>
      <c r="F52" s="18">
        <v>69243</v>
      </c>
      <c r="G52" s="18">
        <v>69724</v>
      </c>
      <c r="H52" s="18">
        <v>69695</v>
      </c>
      <c r="I52" s="18">
        <v>68277</v>
      </c>
      <c r="J52" s="18">
        <v>64008.02</v>
      </c>
    </row>
    <row r="53" spans="1:10" s="20" customFormat="1" ht="42" customHeight="1">
      <c r="A53" s="10" t="s">
        <v>63</v>
      </c>
      <c r="B53" s="9" t="s">
        <v>40</v>
      </c>
      <c r="C53" s="17">
        <f t="shared" si="11"/>
        <v>372090</v>
      </c>
      <c r="D53" s="17">
        <f t="shared" si="12"/>
        <v>372090</v>
      </c>
      <c r="E53" s="24">
        <v>372090</v>
      </c>
      <c r="F53" s="24">
        <v>372090</v>
      </c>
      <c r="G53" s="24">
        <v>0</v>
      </c>
      <c r="H53" s="24">
        <v>0</v>
      </c>
      <c r="I53" s="18">
        <v>0</v>
      </c>
      <c r="J53" s="18">
        <v>0</v>
      </c>
    </row>
    <row r="54" spans="1:10" s="20" customFormat="1" ht="72.75" customHeight="1">
      <c r="A54" s="10" t="s">
        <v>64</v>
      </c>
      <c r="B54" s="9" t="s">
        <v>40</v>
      </c>
      <c r="C54" s="17">
        <f t="shared" si="11"/>
        <v>766510</v>
      </c>
      <c r="D54" s="17">
        <f t="shared" si="12"/>
        <v>544272.28</v>
      </c>
      <c r="E54" s="24">
        <v>0</v>
      </c>
      <c r="F54" s="24">
        <v>0</v>
      </c>
      <c r="G54" s="24">
        <v>348514</v>
      </c>
      <c r="H54" s="24">
        <v>348513.68</v>
      </c>
      <c r="I54" s="18">
        <v>417996</v>
      </c>
      <c r="J54" s="18">
        <v>195758.6</v>
      </c>
    </row>
    <row r="55" spans="1:10" s="20" customFormat="1" ht="49.5" customHeight="1">
      <c r="A55" s="10" t="s">
        <v>29</v>
      </c>
      <c r="B55" s="9" t="s">
        <v>40</v>
      </c>
      <c r="C55" s="17">
        <f t="shared" si="11"/>
        <v>224047338</v>
      </c>
      <c r="D55" s="17">
        <f t="shared" si="12"/>
        <v>203515780.87</v>
      </c>
      <c r="E55" s="24">
        <f>E34+E35+E38+E39+E45+E47+E48+E49+E50+E51+E52+E53+E54</f>
        <v>72726859</v>
      </c>
      <c r="F55" s="24">
        <f>F34+F35+F38+F39+F45+F47+F48+F49+F50+F51+F52+F53+F54</f>
        <v>67626113.27</v>
      </c>
      <c r="G55" s="24">
        <f>G34+G35+G38+G39+G45+G47+G48+G49+G50+G51+G52+G53+G54</f>
        <v>79642357</v>
      </c>
      <c r="H55" s="24">
        <f>H34+H35+H38+H39+H45+H47+H48+H49+H50+H51+H52+H54</f>
        <v>69938602.24000001</v>
      </c>
      <c r="I55" s="24">
        <f>I34+I35+I38+I39+I42+I46+I45+I47+I48+I49+I50+I51+I52+I54</f>
        <v>71678122</v>
      </c>
      <c r="J55" s="24">
        <f>J34+J35+J38+J39+J42+J46+J47+J48+J49+J50+J51+J52+J54</f>
        <v>65951065.36000002</v>
      </c>
    </row>
    <row r="56" spans="1:10" s="20" customFormat="1" ht="64.5" customHeight="1">
      <c r="A56" s="11" t="s">
        <v>65</v>
      </c>
      <c r="B56" s="9" t="s">
        <v>40</v>
      </c>
      <c r="C56" s="17">
        <f t="shared" si="11"/>
        <v>362652</v>
      </c>
      <c r="D56" s="17">
        <f t="shared" si="12"/>
        <v>356652</v>
      </c>
      <c r="E56" s="18">
        <v>108800</v>
      </c>
      <c r="F56" s="18">
        <v>108800</v>
      </c>
      <c r="G56" s="18">
        <v>139080</v>
      </c>
      <c r="H56" s="18">
        <v>139080</v>
      </c>
      <c r="I56" s="18">
        <v>114772</v>
      </c>
      <c r="J56" s="18">
        <v>108772</v>
      </c>
    </row>
    <row r="57" spans="1:10" s="20" customFormat="1" ht="49.5" customHeight="1">
      <c r="A57" s="13" t="s">
        <v>66</v>
      </c>
      <c r="B57" s="9" t="s">
        <v>40</v>
      </c>
      <c r="C57" s="17">
        <f t="shared" si="11"/>
        <v>321630</v>
      </c>
      <c r="D57" s="17">
        <f t="shared" si="12"/>
        <v>0</v>
      </c>
      <c r="E57" s="18">
        <v>321630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</row>
    <row r="58" spans="1:10" s="20" customFormat="1" ht="75" customHeight="1">
      <c r="A58" s="13" t="s">
        <v>67</v>
      </c>
      <c r="B58" s="9" t="s">
        <v>40</v>
      </c>
      <c r="C58" s="17">
        <f t="shared" si="11"/>
        <v>20943518</v>
      </c>
      <c r="D58" s="17">
        <f t="shared" si="12"/>
        <v>22268685.75</v>
      </c>
      <c r="E58" s="24">
        <v>6568860</v>
      </c>
      <c r="F58" s="24">
        <v>7005486.8</v>
      </c>
      <c r="G58" s="24">
        <v>7560136</v>
      </c>
      <c r="H58" s="24">
        <v>7560136</v>
      </c>
      <c r="I58" s="18">
        <v>6814522</v>
      </c>
      <c r="J58" s="18">
        <v>7703062.95</v>
      </c>
    </row>
    <row r="59" spans="1:10" s="20" customFormat="1" ht="54.75" customHeight="1">
      <c r="A59" s="13" t="s">
        <v>31</v>
      </c>
      <c r="B59" s="9" t="s">
        <v>40</v>
      </c>
      <c r="C59" s="17">
        <f t="shared" si="11"/>
        <v>21627800</v>
      </c>
      <c r="D59" s="17">
        <f t="shared" si="12"/>
        <v>22625337.75</v>
      </c>
      <c r="E59" s="24">
        <f aca="true" t="shared" si="16" ref="E59:J59">E56+E57+E58</f>
        <v>6999290</v>
      </c>
      <c r="F59" s="24">
        <f t="shared" si="16"/>
        <v>7114286.8</v>
      </c>
      <c r="G59" s="24">
        <f t="shared" si="16"/>
        <v>7699216</v>
      </c>
      <c r="H59" s="24">
        <f t="shared" si="16"/>
        <v>7699216</v>
      </c>
      <c r="I59" s="24">
        <f t="shared" si="16"/>
        <v>6929294</v>
      </c>
      <c r="J59" s="24">
        <f t="shared" si="16"/>
        <v>7811834.95</v>
      </c>
    </row>
    <row r="60" spans="1:10" s="20" customFormat="1" ht="47.25" customHeight="1">
      <c r="A60" s="4" t="s">
        <v>68</v>
      </c>
      <c r="B60" s="9" t="s">
        <v>30</v>
      </c>
      <c r="C60" s="17">
        <f t="shared" si="11"/>
        <v>61426</v>
      </c>
      <c r="D60" s="17">
        <f t="shared" si="12"/>
        <v>61426.1</v>
      </c>
      <c r="E60" s="24">
        <f aca="true" t="shared" si="17" ref="E60:J60">E61+E62</f>
        <v>19700</v>
      </c>
      <c r="F60" s="24">
        <f t="shared" si="17"/>
        <v>19700.1</v>
      </c>
      <c r="G60" s="24">
        <f t="shared" si="17"/>
        <v>21453</v>
      </c>
      <c r="H60" s="24">
        <f t="shared" si="17"/>
        <v>21453</v>
      </c>
      <c r="I60" s="24">
        <f t="shared" si="17"/>
        <v>20273</v>
      </c>
      <c r="J60" s="24">
        <f t="shared" si="17"/>
        <v>20273</v>
      </c>
    </row>
    <row r="61" spans="1:10" s="20" customFormat="1" ht="34.5" customHeight="1">
      <c r="A61" s="4" t="s">
        <v>15</v>
      </c>
      <c r="B61" s="16"/>
      <c r="C61" s="17">
        <f t="shared" si="11"/>
        <v>39608</v>
      </c>
      <c r="D61" s="17">
        <f t="shared" si="12"/>
        <v>42408</v>
      </c>
      <c r="E61" s="18">
        <v>8200</v>
      </c>
      <c r="F61" s="18">
        <v>8200</v>
      </c>
      <c r="G61" s="18">
        <v>12653</v>
      </c>
      <c r="H61" s="18">
        <v>15453</v>
      </c>
      <c r="I61" s="18">
        <v>18755</v>
      </c>
      <c r="J61" s="18">
        <v>18755</v>
      </c>
    </row>
    <row r="62" spans="1:10" s="20" customFormat="1" ht="35.25" customHeight="1">
      <c r="A62" s="4" t="s">
        <v>16</v>
      </c>
      <c r="B62" s="16"/>
      <c r="C62" s="17">
        <f t="shared" si="11"/>
        <v>21818</v>
      </c>
      <c r="D62" s="17">
        <f t="shared" si="12"/>
        <v>19018.1</v>
      </c>
      <c r="E62" s="18">
        <v>11500</v>
      </c>
      <c r="F62" s="18">
        <v>11500.1</v>
      </c>
      <c r="G62" s="18">
        <v>8800</v>
      </c>
      <c r="H62" s="18">
        <v>6000</v>
      </c>
      <c r="I62" s="18">
        <v>1518</v>
      </c>
      <c r="J62" s="18">
        <v>1518</v>
      </c>
    </row>
    <row r="63" spans="1:10" s="20" customFormat="1" ht="32.25" customHeight="1">
      <c r="A63" s="11" t="s">
        <v>69</v>
      </c>
      <c r="B63" s="9" t="s">
        <v>30</v>
      </c>
      <c r="C63" s="17">
        <f t="shared" si="11"/>
        <v>13493</v>
      </c>
      <c r="D63" s="17">
        <f t="shared" si="12"/>
        <v>3492.6</v>
      </c>
      <c r="E63" s="18">
        <v>11120</v>
      </c>
      <c r="F63" s="18">
        <v>1119.6</v>
      </c>
      <c r="G63" s="18">
        <v>1220</v>
      </c>
      <c r="H63" s="18">
        <v>1220</v>
      </c>
      <c r="I63" s="18">
        <v>1153</v>
      </c>
      <c r="J63" s="18">
        <v>1153</v>
      </c>
    </row>
    <row r="64" spans="1:10" s="20" customFormat="1" ht="36.75" customHeight="1">
      <c r="A64" s="11" t="s">
        <v>70</v>
      </c>
      <c r="B64" s="9" t="s">
        <v>30</v>
      </c>
      <c r="C64" s="17">
        <f t="shared" si="11"/>
        <v>12924</v>
      </c>
      <c r="D64" s="17">
        <f t="shared" si="12"/>
        <v>12916.9</v>
      </c>
      <c r="E64" s="25">
        <f aca="true" t="shared" si="18" ref="E64:J64">E65+E66+E67</f>
        <v>4150</v>
      </c>
      <c r="F64" s="25">
        <f t="shared" si="18"/>
        <v>4142.9</v>
      </c>
      <c r="G64" s="25">
        <f t="shared" si="18"/>
        <v>4511</v>
      </c>
      <c r="H64" s="25">
        <f t="shared" si="18"/>
        <v>4511</v>
      </c>
      <c r="I64" s="25">
        <f t="shared" si="18"/>
        <v>4263</v>
      </c>
      <c r="J64" s="25">
        <f t="shared" si="18"/>
        <v>4263</v>
      </c>
    </row>
    <row r="65" spans="1:10" s="20" customFormat="1" ht="32.25" customHeight="1">
      <c r="A65" s="11" t="s">
        <v>17</v>
      </c>
      <c r="B65" s="16"/>
      <c r="C65" s="17">
        <f t="shared" si="11"/>
        <v>2030</v>
      </c>
      <c r="D65" s="17">
        <f t="shared" si="12"/>
        <v>2022.9</v>
      </c>
      <c r="E65" s="18">
        <v>640</v>
      </c>
      <c r="F65" s="18">
        <v>632.9</v>
      </c>
      <c r="G65" s="18">
        <v>690</v>
      </c>
      <c r="H65" s="18">
        <v>690</v>
      </c>
      <c r="I65" s="18">
        <v>700</v>
      </c>
      <c r="J65" s="18">
        <v>700</v>
      </c>
    </row>
    <row r="66" spans="1:10" s="20" customFormat="1" ht="27" customHeight="1">
      <c r="A66" s="11" t="s">
        <v>18</v>
      </c>
      <c r="B66" s="16"/>
      <c r="C66" s="17">
        <f t="shared" si="11"/>
        <v>6240</v>
      </c>
      <c r="D66" s="17">
        <f t="shared" si="12"/>
        <v>6240</v>
      </c>
      <c r="E66" s="18">
        <v>1940</v>
      </c>
      <c r="F66" s="18">
        <v>1940</v>
      </c>
      <c r="G66" s="18">
        <v>2100</v>
      </c>
      <c r="H66" s="18">
        <v>2100</v>
      </c>
      <c r="I66" s="18">
        <v>2200</v>
      </c>
      <c r="J66" s="18">
        <v>2200</v>
      </c>
    </row>
    <row r="67" spans="1:10" s="20" customFormat="1" ht="30" customHeight="1">
      <c r="A67" s="11" t="s">
        <v>19</v>
      </c>
      <c r="B67" s="16"/>
      <c r="C67" s="17">
        <f t="shared" si="11"/>
        <v>4654</v>
      </c>
      <c r="D67" s="17">
        <f t="shared" si="12"/>
        <v>4654</v>
      </c>
      <c r="E67" s="18">
        <v>1570</v>
      </c>
      <c r="F67" s="18">
        <v>1570</v>
      </c>
      <c r="G67" s="18">
        <v>1721</v>
      </c>
      <c r="H67" s="18">
        <v>1721</v>
      </c>
      <c r="I67" s="18">
        <v>1363</v>
      </c>
      <c r="J67" s="18">
        <v>1363</v>
      </c>
    </row>
    <row r="68" spans="1:10" s="20" customFormat="1" ht="33.75" customHeight="1">
      <c r="A68" s="11" t="s">
        <v>71</v>
      </c>
      <c r="B68" s="9" t="s">
        <v>30</v>
      </c>
      <c r="C68" s="17">
        <f t="shared" si="11"/>
        <v>27910</v>
      </c>
      <c r="D68" s="17">
        <f t="shared" si="12"/>
        <v>27911.1</v>
      </c>
      <c r="E68" s="18">
        <v>8950</v>
      </c>
      <c r="F68" s="18">
        <v>8951.1</v>
      </c>
      <c r="G68" s="18">
        <v>9748</v>
      </c>
      <c r="H68" s="18">
        <v>9748</v>
      </c>
      <c r="I68" s="18">
        <v>9212</v>
      </c>
      <c r="J68" s="18">
        <v>9212</v>
      </c>
    </row>
    <row r="69" spans="1:10" s="20" customFormat="1" ht="26.25" customHeight="1">
      <c r="A69" s="11" t="s">
        <v>76</v>
      </c>
      <c r="B69" s="9" t="s">
        <v>30</v>
      </c>
      <c r="C69" s="17">
        <f t="shared" si="11"/>
        <v>92901</v>
      </c>
      <c r="D69" s="17">
        <f t="shared" si="12"/>
        <v>82911</v>
      </c>
      <c r="E69" s="24">
        <v>34720</v>
      </c>
      <c r="F69" s="24">
        <v>24730</v>
      </c>
      <c r="G69" s="24">
        <v>25931</v>
      </c>
      <c r="H69" s="24">
        <v>25931</v>
      </c>
      <c r="I69" s="18">
        <v>32250</v>
      </c>
      <c r="J69" s="18">
        <v>32250</v>
      </c>
    </row>
    <row r="70" spans="1:10" s="20" customFormat="1" ht="17.25" customHeight="1">
      <c r="A70" s="11" t="s">
        <v>77</v>
      </c>
      <c r="B70" s="9" t="s">
        <v>30</v>
      </c>
      <c r="C70" s="17">
        <f t="shared" si="11"/>
        <v>891936</v>
      </c>
      <c r="D70" s="17">
        <f t="shared" si="12"/>
        <v>600635.41</v>
      </c>
      <c r="E70" s="24">
        <v>372820</v>
      </c>
      <c r="F70" s="24">
        <v>253150</v>
      </c>
      <c r="G70" s="24">
        <v>333356</v>
      </c>
      <c r="H70" s="24">
        <v>161725.41</v>
      </c>
      <c r="I70" s="18">
        <v>185760</v>
      </c>
      <c r="J70" s="18">
        <v>185760</v>
      </c>
    </row>
    <row r="71" spans="1:10" s="20" customFormat="1" ht="41.25" customHeight="1">
      <c r="A71" s="11" t="s">
        <v>78</v>
      </c>
      <c r="B71" s="9" t="s">
        <v>30</v>
      </c>
      <c r="C71" s="17">
        <f t="shared" si="11"/>
        <v>76462</v>
      </c>
      <c r="D71" s="17">
        <f t="shared" si="12"/>
        <v>44829</v>
      </c>
      <c r="E71" s="24">
        <v>33610</v>
      </c>
      <c r="F71" s="24">
        <v>28195</v>
      </c>
      <c r="G71" s="24">
        <v>34210</v>
      </c>
      <c r="H71" s="24">
        <v>7992</v>
      </c>
      <c r="I71" s="18">
        <v>8642</v>
      </c>
      <c r="J71" s="18">
        <v>8642</v>
      </c>
    </row>
    <row r="72" spans="1:10" s="20" customFormat="1" ht="32.25" customHeight="1">
      <c r="A72" s="11" t="s">
        <v>79</v>
      </c>
      <c r="B72" s="9" t="s">
        <v>30</v>
      </c>
      <c r="C72" s="17">
        <f t="shared" si="11"/>
        <v>37664</v>
      </c>
      <c r="D72" s="17">
        <f t="shared" si="12"/>
        <v>42158.59</v>
      </c>
      <c r="E72" s="24">
        <v>12710</v>
      </c>
      <c r="F72" s="24">
        <v>7956</v>
      </c>
      <c r="G72" s="24">
        <v>10339</v>
      </c>
      <c r="H72" s="24">
        <v>19587.59</v>
      </c>
      <c r="I72" s="18">
        <v>14615</v>
      </c>
      <c r="J72" s="18">
        <v>14615</v>
      </c>
    </row>
    <row r="73" spans="1:10" s="20" customFormat="1" ht="57" customHeight="1">
      <c r="A73" s="11" t="s">
        <v>80</v>
      </c>
      <c r="B73" s="9" t="s">
        <v>30</v>
      </c>
      <c r="C73" s="17">
        <f t="shared" si="11"/>
        <v>1871430</v>
      </c>
      <c r="D73" s="17">
        <f t="shared" si="12"/>
        <v>1930182.51</v>
      </c>
      <c r="E73" s="24">
        <v>504230</v>
      </c>
      <c r="F73" s="24">
        <v>609399.99</v>
      </c>
      <c r="G73" s="24">
        <v>600517</v>
      </c>
      <c r="H73" s="24">
        <v>554099.52</v>
      </c>
      <c r="I73" s="18">
        <v>766683</v>
      </c>
      <c r="J73" s="18">
        <v>766683</v>
      </c>
    </row>
    <row r="74" spans="1:10" s="20" customFormat="1" ht="67.5" customHeight="1">
      <c r="A74" s="11" t="s">
        <v>75</v>
      </c>
      <c r="B74" s="9" t="s">
        <v>30</v>
      </c>
      <c r="C74" s="17">
        <f>E74+G74+I74</f>
        <v>2970393</v>
      </c>
      <c r="D74" s="17">
        <f>F74+H74+J74</f>
        <v>2700716.51</v>
      </c>
      <c r="E74" s="17">
        <f aca="true" t="shared" si="19" ref="D74:J74">SUM(E69:E73)</f>
        <v>958090</v>
      </c>
      <c r="F74" s="17">
        <f t="shared" si="19"/>
        <v>923430.99</v>
      </c>
      <c r="G74" s="17">
        <f t="shared" si="19"/>
        <v>1004353</v>
      </c>
      <c r="H74" s="17">
        <f t="shared" si="19"/>
        <v>769335.52</v>
      </c>
      <c r="I74" s="17">
        <f t="shared" si="19"/>
        <v>1007950</v>
      </c>
      <c r="J74" s="17">
        <f t="shared" si="19"/>
        <v>1007950</v>
      </c>
    </row>
    <row r="75" spans="1:10" s="20" customFormat="1" ht="49.5" customHeight="1">
      <c r="A75" s="11" t="s">
        <v>82</v>
      </c>
      <c r="B75" s="9" t="s">
        <v>30</v>
      </c>
      <c r="C75" s="17">
        <f t="shared" si="11"/>
        <v>42500</v>
      </c>
      <c r="D75" s="17">
        <f t="shared" si="12"/>
        <v>42300</v>
      </c>
      <c r="E75" s="18">
        <v>12500</v>
      </c>
      <c r="F75" s="18">
        <v>12300</v>
      </c>
      <c r="G75" s="18">
        <v>15000</v>
      </c>
      <c r="H75" s="18">
        <v>15000</v>
      </c>
      <c r="I75" s="18">
        <v>15000</v>
      </c>
      <c r="J75" s="18">
        <v>15000</v>
      </c>
    </row>
    <row r="76" spans="1:10" s="20" customFormat="1" ht="45" customHeight="1">
      <c r="A76" s="11" t="s">
        <v>83</v>
      </c>
      <c r="B76" s="9" t="s">
        <v>30</v>
      </c>
      <c r="C76" s="17">
        <f t="shared" si="11"/>
        <v>82000</v>
      </c>
      <c r="D76" s="17">
        <f t="shared" si="12"/>
        <v>83820</v>
      </c>
      <c r="E76" s="18">
        <v>22000</v>
      </c>
      <c r="F76" s="18">
        <v>23820</v>
      </c>
      <c r="G76" s="18">
        <v>30000</v>
      </c>
      <c r="H76" s="18">
        <v>30000</v>
      </c>
      <c r="I76" s="18">
        <v>30000</v>
      </c>
      <c r="J76" s="18">
        <v>30000</v>
      </c>
    </row>
    <row r="77" spans="1:10" s="20" customFormat="1" ht="51" customHeight="1">
      <c r="A77" s="11" t="s">
        <v>84</v>
      </c>
      <c r="B77" s="9" t="s">
        <v>30</v>
      </c>
      <c r="C77" s="17">
        <f t="shared" si="11"/>
        <v>5300</v>
      </c>
      <c r="D77" s="17">
        <f t="shared" si="12"/>
        <v>3700</v>
      </c>
      <c r="E77" s="18">
        <v>1600</v>
      </c>
      <c r="F77" s="18">
        <v>0</v>
      </c>
      <c r="G77" s="18">
        <v>1850</v>
      </c>
      <c r="H77" s="18">
        <v>1850</v>
      </c>
      <c r="I77" s="18">
        <v>1850</v>
      </c>
      <c r="J77" s="18">
        <v>1850</v>
      </c>
    </row>
    <row r="78" spans="1:10" s="20" customFormat="1" ht="34.5" customHeight="1">
      <c r="A78" s="11" t="s">
        <v>85</v>
      </c>
      <c r="B78" s="9" t="s">
        <v>30</v>
      </c>
      <c r="C78" s="17">
        <f t="shared" si="11"/>
        <v>1158630</v>
      </c>
      <c r="D78" s="17">
        <f t="shared" si="12"/>
        <v>1047180</v>
      </c>
      <c r="E78" s="18">
        <v>226730</v>
      </c>
      <c r="F78" s="18">
        <v>115280</v>
      </c>
      <c r="G78" s="18">
        <v>541802</v>
      </c>
      <c r="H78" s="18">
        <v>541802</v>
      </c>
      <c r="I78" s="18">
        <v>390098</v>
      </c>
      <c r="J78" s="18">
        <v>390098</v>
      </c>
    </row>
    <row r="79" spans="1:10" s="20" customFormat="1" ht="48.75" customHeight="1">
      <c r="A79" s="11" t="s">
        <v>86</v>
      </c>
      <c r="B79" s="9" t="s">
        <v>30</v>
      </c>
      <c r="C79" s="17">
        <f t="shared" si="11"/>
        <v>339264</v>
      </c>
      <c r="D79" s="17">
        <f t="shared" si="12"/>
        <v>339247.1</v>
      </c>
      <c r="E79" s="18">
        <v>45520</v>
      </c>
      <c r="F79" s="18">
        <v>45503.1</v>
      </c>
      <c r="G79" s="18">
        <v>152350</v>
      </c>
      <c r="H79" s="18">
        <v>152350</v>
      </c>
      <c r="I79" s="18">
        <v>141394</v>
      </c>
      <c r="J79" s="18">
        <v>141394</v>
      </c>
    </row>
    <row r="80" spans="1:10" s="20" customFormat="1" ht="75.75" customHeight="1">
      <c r="A80" s="11" t="s">
        <v>81</v>
      </c>
      <c r="B80" s="9" t="s">
        <v>30</v>
      </c>
      <c r="C80" s="17">
        <f>E80+G80+I80</f>
        <v>1627694</v>
      </c>
      <c r="D80" s="17">
        <f>F80+H80+J80</f>
        <v>1516247.1</v>
      </c>
      <c r="E80" s="17">
        <f aca="true" t="shared" si="20" ref="D80:J80">SUM(E75:E79)</f>
        <v>308350</v>
      </c>
      <c r="F80" s="17">
        <f t="shared" si="20"/>
        <v>196903.1</v>
      </c>
      <c r="G80" s="17">
        <f t="shared" si="20"/>
        <v>741002</v>
      </c>
      <c r="H80" s="17">
        <f t="shared" si="20"/>
        <v>741002</v>
      </c>
      <c r="I80" s="17">
        <f t="shared" si="20"/>
        <v>578342</v>
      </c>
      <c r="J80" s="17">
        <f t="shared" si="20"/>
        <v>578342</v>
      </c>
    </row>
    <row r="81" spans="1:10" s="20" customFormat="1" ht="48" customHeight="1">
      <c r="A81" s="11" t="s">
        <v>87</v>
      </c>
      <c r="B81" s="9" t="s">
        <v>30</v>
      </c>
      <c r="C81" s="17">
        <f t="shared" si="11"/>
        <v>25720093</v>
      </c>
      <c r="D81" s="17">
        <f t="shared" si="12"/>
        <v>25992560.47</v>
      </c>
      <c r="E81" s="18">
        <v>7837791</v>
      </c>
      <c r="F81" s="18">
        <v>7368013.47</v>
      </c>
      <c r="G81" s="18">
        <v>8515914</v>
      </c>
      <c r="H81" s="18">
        <v>8515914</v>
      </c>
      <c r="I81" s="18">
        <v>9366388</v>
      </c>
      <c r="J81" s="18">
        <v>10108633</v>
      </c>
    </row>
    <row r="82" spans="1:10" s="20" customFormat="1" ht="47.25" customHeight="1">
      <c r="A82" s="11" t="s">
        <v>88</v>
      </c>
      <c r="B82" s="9" t="s">
        <v>30</v>
      </c>
      <c r="C82" s="17">
        <f t="shared" si="11"/>
        <v>4272</v>
      </c>
      <c r="D82" s="17">
        <f t="shared" si="12"/>
        <v>4272</v>
      </c>
      <c r="E82" s="18">
        <v>1370</v>
      </c>
      <c r="F82" s="18">
        <v>1370</v>
      </c>
      <c r="G82" s="18">
        <v>1492</v>
      </c>
      <c r="H82" s="18">
        <v>1492</v>
      </c>
      <c r="I82" s="18">
        <v>1410</v>
      </c>
      <c r="J82" s="18">
        <v>1410</v>
      </c>
    </row>
    <row r="83" spans="1:10" s="20" customFormat="1" ht="40.5" customHeight="1">
      <c r="A83" s="11" t="s">
        <v>89</v>
      </c>
      <c r="B83" s="9" t="s">
        <v>30</v>
      </c>
      <c r="C83" s="17">
        <f t="shared" si="11"/>
        <v>17151</v>
      </c>
      <c r="D83" s="17">
        <f t="shared" si="12"/>
        <v>17490</v>
      </c>
      <c r="E83" s="18">
        <v>5500</v>
      </c>
      <c r="F83" s="18">
        <v>5500.5</v>
      </c>
      <c r="G83" s="18">
        <v>5990</v>
      </c>
      <c r="H83" s="18">
        <v>6328.5</v>
      </c>
      <c r="I83" s="18">
        <v>5661</v>
      </c>
      <c r="J83" s="18">
        <v>5661</v>
      </c>
    </row>
    <row r="84" spans="1:10" s="20" customFormat="1" ht="34.5" customHeight="1">
      <c r="A84" s="21" t="s">
        <v>45</v>
      </c>
      <c r="B84" s="31" t="s">
        <v>30</v>
      </c>
      <c r="C84" s="26">
        <f t="shared" si="11"/>
        <v>276130494</v>
      </c>
      <c r="D84" s="26">
        <f>F84+H84+J84</f>
        <v>256478151.39999998</v>
      </c>
      <c r="E84" s="27">
        <f>E55+E59+E60+E63+E64+E68+E74+E80+E81+E82+E83</f>
        <v>88881170</v>
      </c>
      <c r="F84" s="27">
        <f>F55+F59+F60+F63+F64+F68+F74+F80+F81+F82+F83</f>
        <v>83269531.82999997</v>
      </c>
      <c r="G84" s="27">
        <f>G55+G59+G60+G63+G64+G68+G74+G80+G81+G82+G83</f>
        <v>97647256</v>
      </c>
      <c r="H84" s="27">
        <f>H55+H59+H60+H63+H64+H68+H74+H80+H81+H82+H83</f>
        <v>87708822.26</v>
      </c>
      <c r="I84" s="27">
        <f>I55+I59+I60+I63+I64+I68+I74+I80+I81+I82+I83</f>
        <v>89602068</v>
      </c>
      <c r="J84" s="27">
        <f>J55+J59+J60+J63+J64+J68+J74+J80+J81+J82+J83</f>
        <v>85499797.31000002</v>
      </c>
    </row>
    <row r="85" spans="1:10" s="20" customFormat="1" ht="27.75" customHeight="1">
      <c r="A85" s="29"/>
      <c r="B85" s="39" t="s">
        <v>51</v>
      </c>
      <c r="C85" s="17">
        <f t="shared" si="11"/>
        <v>245675138</v>
      </c>
      <c r="D85" s="17">
        <f t="shared" si="12"/>
        <v>226141118.62</v>
      </c>
      <c r="E85" s="23">
        <f>E55+E59</f>
        <v>79726149</v>
      </c>
      <c r="F85" s="23">
        <f>F55+F59</f>
        <v>74740400.07</v>
      </c>
      <c r="G85" s="23">
        <f>G55+G59</f>
        <v>87341573</v>
      </c>
      <c r="H85" s="23">
        <f>H55+H59</f>
        <v>77637818.24000001</v>
      </c>
      <c r="I85" s="23">
        <f>I55+I59</f>
        <v>78607416</v>
      </c>
      <c r="J85" s="23">
        <f>J55+J59</f>
        <v>73762900.31000002</v>
      </c>
    </row>
    <row r="86" spans="1:10" s="8" customFormat="1" ht="21.75" customHeight="1">
      <c r="A86" s="51" t="s">
        <v>47</v>
      </c>
      <c r="B86" s="51"/>
      <c r="C86" s="51"/>
      <c r="D86" s="51"/>
      <c r="E86" s="51"/>
      <c r="F86" s="51"/>
      <c r="G86" s="51"/>
      <c r="H86" s="51"/>
      <c r="I86" s="40"/>
      <c r="J86" s="40"/>
    </row>
    <row r="87" spans="1:10" s="20" customFormat="1" ht="50.25" customHeight="1">
      <c r="A87" s="10" t="s">
        <v>90</v>
      </c>
      <c r="B87" s="9" t="s">
        <v>40</v>
      </c>
      <c r="C87" s="17">
        <f>E87+G87+I87</f>
        <v>276105266</v>
      </c>
      <c r="D87" s="17">
        <f>F87+H87+J87</f>
        <v>305385838.21</v>
      </c>
      <c r="E87" s="18">
        <v>102000000</v>
      </c>
      <c r="F87" s="18">
        <v>100424706.06</v>
      </c>
      <c r="G87" s="18">
        <v>91634350</v>
      </c>
      <c r="H87" s="18">
        <v>110621700.46</v>
      </c>
      <c r="I87" s="18">
        <v>82470916</v>
      </c>
      <c r="J87" s="18">
        <v>94339431.69</v>
      </c>
    </row>
    <row r="88" spans="1:10" s="20" customFormat="1" ht="21" customHeight="1">
      <c r="A88" s="52" t="s">
        <v>46</v>
      </c>
      <c r="B88" s="52"/>
      <c r="C88" s="52"/>
      <c r="D88" s="52"/>
      <c r="E88" s="52"/>
      <c r="F88" s="52"/>
      <c r="G88" s="52"/>
      <c r="H88" s="52"/>
      <c r="I88" s="18"/>
      <c r="J88" s="18"/>
    </row>
    <row r="89" spans="1:10" s="20" customFormat="1" ht="78" customHeight="1">
      <c r="A89" s="10" t="s">
        <v>91</v>
      </c>
      <c r="B89" s="9" t="s">
        <v>30</v>
      </c>
      <c r="C89" s="17">
        <f aca="true" t="shared" si="21" ref="C89:C97">E89+G89+I89</f>
        <v>125158</v>
      </c>
      <c r="D89" s="17">
        <f aca="true" t="shared" si="22" ref="D89:D97">F89+H89+J89</f>
        <v>125156.9</v>
      </c>
      <c r="E89" s="18">
        <v>40140</v>
      </c>
      <c r="F89" s="18">
        <v>40138.9</v>
      </c>
      <c r="G89" s="18">
        <v>43711</v>
      </c>
      <c r="H89" s="18">
        <v>43711</v>
      </c>
      <c r="I89" s="18">
        <v>41307</v>
      </c>
      <c r="J89" s="18">
        <v>41307</v>
      </c>
    </row>
    <row r="90" spans="1:10" s="20" customFormat="1" ht="90" customHeight="1">
      <c r="A90" s="14" t="s">
        <v>92</v>
      </c>
      <c r="B90" s="9" t="s">
        <v>30</v>
      </c>
      <c r="C90" s="17">
        <f t="shared" si="21"/>
        <v>400641</v>
      </c>
      <c r="D90" s="17">
        <f t="shared" si="22"/>
        <v>400643.5</v>
      </c>
      <c r="E90" s="18">
        <v>138150</v>
      </c>
      <c r="F90" s="18">
        <v>138152.5</v>
      </c>
      <c r="G90" s="18">
        <v>138153</v>
      </c>
      <c r="H90" s="18">
        <v>138153</v>
      </c>
      <c r="I90" s="18">
        <v>124338</v>
      </c>
      <c r="J90" s="18">
        <v>124338</v>
      </c>
    </row>
    <row r="91" spans="1:10" s="20" customFormat="1" ht="85.5" customHeight="1">
      <c r="A91" s="14" t="s">
        <v>93</v>
      </c>
      <c r="B91" s="9" t="s">
        <v>30</v>
      </c>
      <c r="C91" s="17">
        <f t="shared" si="21"/>
        <v>3795949</v>
      </c>
      <c r="D91" s="17">
        <f t="shared" si="22"/>
        <v>3795947.7</v>
      </c>
      <c r="E91" s="18">
        <v>1217390</v>
      </c>
      <c r="F91" s="18">
        <v>1217388.7</v>
      </c>
      <c r="G91" s="18">
        <v>1325737</v>
      </c>
      <c r="H91" s="18">
        <v>1325737</v>
      </c>
      <c r="I91" s="18">
        <v>1252822</v>
      </c>
      <c r="J91" s="18">
        <v>1252822</v>
      </c>
    </row>
    <row r="92" spans="1:10" s="20" customFormat="1" ht="40.5" customHeight="1">
      <c r="A92" s="37" t="s">
        <v>94</v>
      </c>
      <c r="B92" s="9" t="s">
        <v>30</v>
      </c>
      <c r="C92" s="17">
        <f t="shared" si="21"/>
        <v>808930</v>
      </c>
      <c r="D92" s="17">
        <f t="shared" si="22"/>
        <v>808930.2</v>
      </c>
      <c r="E92" s="24">
        <v>259430</v>
      </c>
      <c r="F92" s="24">
        <v>259430.2</v>
      </c>
      <c r="G92" s="24">
        <v>282519</v>
      </c>
      <c r="H92" s="24">
        <v>282519</v>
      </c>
      <c r="I92" s="18">
        <v>266981</v>
      </c>
      <c r="J92" s="18">
        <v>266981</v>
      </c>
    </row>
    <row r="93" spans="1:10" s="32" customFormat="1" ht="36.75" customHeight="1">
      <c r="A93" s="33" t="s">
        <v>45</v>
      </c>
      <c r="B93" s="34" t="s">
        <v>30</v>
      </c>
      <c r="C93" s="35">
        <f t="shared" si="21"/>
        <v>5130678</v>
      </c>
      <c r="D93" s="35">
        <f t="shared" si="22"/>
        <v>5130678.3</v>
      </c>
      <c r="E93" s="36">
        <f aca="true" t="shared" si="23" ref="E93:J93">E89+E90+E91+E92</f>
        <v>1655110</v>
      </c>
      <c r="F93" s="36">
        <f t="shared" si="23"/>
        <v>1655110.2999999998</v>
      </c>
      <c r="G93" s="36">
        <f t="shared" si="23"/>
        <v>1790120</v>
      </c>
      <c r="H93" s="36">
        <f t="shared" si="23"/>
        <v>1790120</v>
      </c>
      <c r="I93" s="36">
        <f t="shared" si="23"/>
        <v>1685448</v>
      </c>
      <c r="J93" s="36">
        <f t="shared" si="23"/>
        <v>1685448</v>
      </c>
    </row>
    <row r="94" spans="1:10" s="20" customFormat="1" ht="32.25" customHeight="1">
      <c r="A94" s="21" t="s">
        <v>24</v>
      </c>
      <c r="B94" s="21"/>
      <c r="C94" s="26">
        <f t="shared" si="21"/>
        <v>1411140871</v>
      </c>
      <c r="D94" s="26">
        <f t="shared" si="22"/>
        <v>1379179048.24</v>
      </c>
      <c r="E94" s="27">
        <f>E29+E84+E87+E93</f>
        <v>459770540</v>
      </c>
      <c r="F94" s="27">
        <f>F29+F84+F87+F93</f>
        <v>438599994.9699999</v>
      </c>
      <c r="G94" s="27">
        <f>G29+G84+G87+G93</f>
        <v>480941429</v>
      </c>
      <c r="H94" s="27">
        <f>H29+H84+H87+H93</f>
        <v>468545574.02000004</v>
      </c>
      <c r="I94" s="27">
        <f>I29+I84+I87+I93</f>
        <v>470428902</v>
      </c>
      <c r="J94" s="27">
        <f>J29+J84+J87+J93</f>
        <v>472033479.25</v>
      </c>
    </row>
    <row r="95" spans="1:10" s="20" customFormat="1" ht="30" customHeight="1">
      <c r="A95" s="16" t="s">
        <v>26</v>
      </c>
      <c r="B95" s="9" t="s">
        <v>30</v>
      </c>
      <c r="C95" s="17">
        <f t="shared" si="21"/>
        <v>1366008412</v>
      </c>
      <c r="D95" s="17">
        <f t="shared" si="22"/>
        <v>1336031508.08</v>
      </c>
      <c r="E95" s="18">
        <f>E30+E84+E87+E93</f>
        <v>444991870</v>
      </c>
      <c r="F95" s="18">
        <f>F30+F84+F87+F93</f>
        <v>425654030.96</v>
      </c>
      <c r="G95" s="18">
        <f>G30+G84+G87+G93</f>
        <v>466236021</v>
      </c>
      <c r="H95" s="18">
        <f>H30+H84+H87+H93</f>
        <v>454854711.12</v>
      </c>
      <c r="I95" s="18">
        <f>I30+I84+I87+I93</f>
        <v>454780521</v>
      </c>
      <c r="J95" s="18">
        <f>J30+J84+J87+J93</f>
        <v>455522766</v>
      </c>
    </row>
    <row r="96" spans="1:10" s="20" customFormat="1" ht="33" customHeight="1">
      <c r="A96" s="16"/>
      <c r="B96" s="38" t="s">
        <v>52</v>
      </c>
      <c r="C96" s="17">
        <f t="shared" si="21"/>
        <v>1093090265</v>
      </c>
      <c r="D96" s="17">
        <f>F96+H96+J96</f>
        <v>1063244448.1700001</v>
      </c>
      <c r="E96" s="18">
        <f>E31+E85+E87</f>
        <v>362006789</v>
      </c>
      <c r="F96" s="18">
        <f>F31+F85+F87</f>
        <v>343307603.07</v>
      </c>
      <c r="G96" s="18">
        <f>G31+G85+G87</f>
        <v>375486531</v>
      </c>
      <c r="H96" s="18">
        <f>H31+H85+H87</f>
        <v>364339900.1</v>
      </c>
      <c r="I96" s="18">
        <f>I31+I85+I87</f>
        <v>355596945</v>
      </c>
      <c r="J96" s="18">
        <f>J31+J85+J87</f>
        <v>355596945</v>
      </c>
    </row>
    <row r="97" spans="1:10" s="20" customFormat="1" ht="25.5" customHeight="1">
      <c r="A97" s="16"/>
      <c r="B97" s="22" t="s">
        <v>8</v>
      </c>
      <c r="C97" s="17">
        <f t="shared" si="21"/>
        <v>45132459</v>
      </c>
      <c r="D97" s="17">
        <f t="shared" si="22"/>
        <v>43147540.160000004</v>
      </c>
      <c r="E97" s="18">
        <f aca="true" t="shared" si="24" ref="E97:J97">E32</f>
        <v>14778670</v>
      </c>
      <c r="F97" s="18">
        <f t="shared" si="24"/>
        <v>12945964.01</v>
      </c>
      <c r="G97" s="18">
        <f t="shared" si="24"/>
        <v>14705408</v>
      </c>
      <c r="H97" s="18">
        <f t="shared" si="24"/>
        <v>13690862.900000002</v>
      </c>
      <c r="I97" s="18">
        <f t="shared" si="24"/>
        <v>15648381</v>
      </c>
      <c r="J97" s="18">
        <f t="shared" si="24"/>
        <v>16510713.25</v>
      </c>
    </row>
    <row r="98" spans="3:10" ht="22.5" customHeight="1">
      <c r="C98" s="42"/>
      <c r="D98" s="42"/>
      <c r="J98" s="42"/>
    </row>
    <row r="99" ht="18.75" customHeight="1"/>
  </sheetData>
  <sheetProtection/>
  <mergeCells count="13">
    <mergeCell ref="A86:H86"/>
    <mergeCell ref="A88:H88"/>
    <mergeCell ref="C5:D5"/>
    <mergeCell ref="E5:F5"/>
    <mergeCell ref="G5:H5"/>
    <mergeCell ref="A4:A6"/>
    <mergeCell ref="B4:B6"/>
    <mergeCell ref="A2:H2"/>
    <mergeCell ref="C4:H4"/>
    <mergeCell ref="A7:H7"/>
    <mergeCell ref="A33:H33"/>
    <mergeCell ref="A3:H3"/>
    <mergeCell ref="I5:J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4" r:id="rId1"/>
  <headerFooter differentFirst="1">
    <oddHeader>&amp;C&amp;P&amp;RФорма 7</oddHeader>
  </headerFooter>
  <rowBreaks count="3" manualBreakCount="3">
    <brk id="14" max="255" man="1"/>
    <brk id="30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Макеич</cp:lastModifiedBy>
  <cp:lastPrinted>2019-02-27T09:58:01Z</cp:lastPrinted>
  <dcterms:created xsi:type="dcterms:W3CDTF">1996-10-08T23:32:33Z</dcterms:created>
  <dcterms:modified xsi:type="dcterms:W3CDTF">2019-03-13T09:19:15Z</dcterms:modified>
  <cp:category/>
  <cp:version/>
  <cp:contentType/>
  <cp:contentStatus/>
</cp:coreProperties>
</file>